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ексей\Desktop\"/>
    </mc:Choice>
  </mc:AlternateContent>
  <bookViews>
    <workbookView xWindow="0" yWindow="0" windowWidth="28800" windowHeight="1336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6" i="1" l="1"/>
  <c r="Y6" i="1"/>
  <c r="I6" i="1"/>
  <c r="Q6" i="1"/>
  <c r="AB28" i="1" l="1"/>
  <c r="AB23" i="1" s="1"/>
  <c r="Z28" i="1"/>
  <c r="T28" i="1"/>
  <c r="T23" i="1" s="1"/>
  <c r="R28" i="1"/>
  <c r="L28" i="1"/>
  <c r="L23" i="1" s="1"/>
  <c r="J28" i="1"/>
  <c r="D28" i="1"/>
  <c r="D12" i="1" s="1"/>
  <c r="Z27" i="1"/>
  <c r="J27" i="1"/>
  <c r="B27" i="1"/>
  <c r="Z26" i="1"/>
  <c r="T26" i="1"/>
  <c r="R26" i="1"/>
  <c r="L26" i="1"/>
  <c r="J26" i="1"/>
  <c r="D26" i="1"/>
  <c r="Z24" i="1"/>
  <c r="J24" i="1"/>
  <c r="D24" i="1"/>
  <c r="D23" i="1" s="1"/>
  <c r="AG23" i="1"/>
  <c r="AC23" i="1"/>
  <c r="Y23" i="1"/>
  <c r="X23" i="1"/>
  <c r="W23" i="1"/>
  <c r="V23" i="1"/>
  <c r="U23" i="1"/>
  <c r="Q23" i="1"/>
  <c r="P23" i="1"/>
  <c r="O23" i="1"/>
  <c r="N23" i="1"/>
  <c r="M23" i="1"/>
  <c r="I23" i="1"/>
  <c r="H23" i="1"/>
  <c r="G23" i="1"/>
  <c r="F23" i="1"/>
  <c r="E23" i="1"/>
  <c r="B22" i="1"/>
  <c r="B28" i="1" s="1"/>
  <c r="L21" i="1"/>
  <c r="L14" i="1" s="1"/>
  <c r="U15" i="1"/>
  <c r="AC14" i="1"/>
  <c r="AB14" i="1"/>
  <c r="U14" i="1"/>
  <c r="T14" i="1"/>
  <c r="Q14" i="1"/>
  <c r="P14" i="1"/>
  <c r="O14" i="1"/>
  <c r="N14" i="1"/>
  <c r="M14" i="1"/>
  <c r="I14" i="1"/>
  <c r="H14" i="1"/>
  <c r="G14" i="1"/>
  <c r="F14" i="1"/>
  <c r="E14" i="1"/>
  <c r="D14" i="1"/>
  <c r="AG12" i="1"/>
  <c r="AC12" i="1"/>
  <c r="AB12" i="1"/>
  <c r="W12" i="1"/>
  <c r="Z12" i="1" s="1"/>
  <c r="V12" i="1"/>
  <c r="U12" i="1"/>
  <c r="T12" i="1"/>
  <c r="Q12" i="1"/>
  <c r="P12" i="1"/>
  <c r="R12" i="1" s="1"/>
  <c r="O12" i="1"/>
  <c r="N12" i="1"/>
  <c r="I12" i="1"/>
  <c r="H12" i="1"/>
  <c r="G12" i="1"/>
  <c r="F12" i="1"/>
  <c r="E12" i="1"/>
  <c r="AG11" i="1"/>
  <c r="Z11" i="1"/>
  <c r="Q11" i="1"/>
  <c r="P11" i="1"/>
  <c r="O11" i="1"/>
  <c r="O6" i="1" s="1"/>
  <c r="N11" i="1"/>
  <c r="I11" i="1"/>
  <c r="H11" i="1"/>
  <c r="G11" i="1"/>
  <c r="F11" i="1"/>
  <c r="E11" i="1"/>
  <c r="D11" i="1"/>
  <c r="Z10" i="1"/>
  <c r="J10" i="1"/>
  <c r="AG9" i="1"/>
  <c r="AC9" i="1"/>
  <c r="AB9" i="1"/>
  <c r="Z9" i="1"/>
  <c r="Y9" i="1"/>
  <c r="U9" i="1"/>
  <c r="T9" i="1"/>
  <c r="Q9" i="1"/>
  <c r="P9" i="1"/>
  <c r="R9" i="1" s="1"/>
  <c r="O9" i="1"/>
  <c r="N9" i="1"/>
  <c r="L9" i="1"/>
  <c r="I9" i="1"/>
  <c r="H9" i="1"/>
  <c r="G9" i="1"/>
  <c r="F9" i="1"/>
  <c r="E9" i="1"/>
  <c r="D9" i="1"/>
  <c r="AG8" i="1"/>
  <c r="AC8" i="1"/>
  <c r="AB8" i="1"/>
  <c r="Y8" i="1"/>
  <c r="X8" i="1"/>
  <c r="Z8" i="1" s="1"/>
  <c r="W8" i="1"/>
  <c r="V8" i="1"/>
  <c r="V6" i="1" s="1"/>
  <c r="U8" i="1"/>
  <c r="T8" i="1"/>
  <c r="T6" i="1" s="1"/>
  <c r="Q8" i="1"/>
  <c r="P8" i="1"/>
  <c r="P6" i="1" s="1"/>
  <c r="O8" i="1"/>
  <c r="N8" i="1"/>
  <c r="N6" i="1" s="1"/>
  <c r="L8" i="1"/>
  <c r="I8" i="1"/>
  <c r="H8" i="1"/>
  <c r="G8" i="1"/>
  <c r="G6" i="1" s="1"/>
  <c r="F8" i="1"/>
  <c r="E8" i="1"/>
  <c r="E6" i="1" s="1"/>
  <c r="AC7" i="1"/>
  <c r="AC6" i="1" s="1"/>
  <c r="AB7" i="1"/>
  <c r="Z7" i="1"/>
  <c r="T7" i="1"/>
  <c r="R7" i="1"/>
  <c r="L7" i="1"/>
  <c r="J7" i="1"/>
  <c r="AF6" i="1"/>
  <c r="AE6" i="1"/>
  <c r="AD6" i="1"/>
  <c r="M6" i="1"/>
  <c r="H6" i="1"/>
  <c r="F6" i="1"/>
  <c r="G5" i="1"/>
  <c r="H5" i="1" s="1"/>
  <c r="J5" i="1" s="1"/>
  <c r="K5" i="1" s="1"/>
  <c r="L5" i="1" s="1"/>
  <c r="M5" i="1" s="1"/>
  <c r="N5" i="1" s="1"/>
  <c r="O5" i="1" s="1"/>
  <c r="P5" i="1" s="1"/>
  <c r="R5" i="1" s="1"/>
  <c r="S5" i="1" s="1"/>
  <c r="T5" i="1" s="1"/>
  <c r="U5" i="1" s="1"/>
  <c r="V5" i="1" s="1"/>
  <c r="W5" i="1" s="1"/>
  <c r="X5" i="1" s="1"/>
  <c r="Z5" i="1" s="1"/>
  <c r="AA5" i="1" s="1"/>
  <c r="AB5" i="1" s="1"/>
  <c r="AC5" i="1" s="1"/>
  <c r="AD5" i="1" s="1"/>
  <c r="AE5" i="1" s="1"/>
  <c r="AF5" i="1" s="1"/>
  <c r="AH5" i="1" s="1"/>
  <c r="AI5" i="1" s="1"/>
  <c r="AJ5" i="1" s="1"/>
  <c r="AK5" i="1" s="1"/>
  <c r="AL5" i="1" s="1"/>
  <c r="AN5" i="1" s="1"/>
  <c r="L4" i="1"/>
  <c r="T4" i="1" s="1"/>
  <c r="AB4" i="1" s="1"/>
  <c r="K4" i="1"/>
  <c r="S4" i="1" s="1"/>
  <c r="AA4" i="1" s="1"/>
  <c r="R6" i="1" l="1"/>
  <c r="D8" i="1"/>
  <c r="D6" i="1" s="1"/>
  <c r="L12" i="1"/>
  <c r="X6" i="1"/>
  <c r="AB6" i="1"/>
  <c r="U6" i="1"/>
  <c r="R23" i="1"/>
  <c r="Z23" i="1"/>
  <c r="J6" i="1"/>
  <c r="J8" i="1"/>
  <c r="J9" i="1"/>
  <c r="J11" i="1"/>
  <c r="J12" i="1"/>
  <c r="J23" i="1"/>
  <c r="W6" i="1"/>
  <c r="Z6" i="1" s="1"/>
  <c r="L11" i="1"/>
  <c r="L6" i="1" l="1"/>
</calcChain>
</file>

<file path=xl/sharedStrings.xml><?xml version="1.0" encoding="utf-8"?>
<sst xmlns="http://schemas.openxmlformats.org/spreadsheetml/2006/main" count="53" uniqueCount="46">
  <si>
    <t>Количество обращений, поступивших  в 2023 г всего; обращений, содержащих жалобу и заявку на оказание
услуг, а так же количество обращений, по которым были заключены договоры об осуществлении технологического
присоединения и договоры об оказании услуг по передаче электрической энергии, а так же по которым были урегулированы
жалобы в отчетном периоде (в динамике по отношению к 2022 году):</t>
  </si>
  <si>
    <t xml:space="preserve">N </t>
  </si>
  <si>
    <t xml:space="preserve">Категории обращений потребителей </t>
  </si>
  <si>
    <t xml:space="preserve">Формы обслуживания </t>
  </si>
  <si>
    <t xml:space="preserve">Очная форма </t>
  </si>
  <si>
    <t xml:space="preserve">Заочная форма с использованием телефонной связи </t>
  </si>
  <si>
    <t xml:space="preserve">Электронная форма с использованием сети Интернет </t>
  </si>
  <si>
    <t xml:space="preserve">Письменная форма с использованием почтовой связи </t>
  </si>
  <si>
    <t xml:space="preserve">Прочее </t>
  </si>
  <si>
    <t xml:space="preserve">Динамика изменения показателя, % </t>
  </si>
  <si>
    <t xml:space="preserve">Всего обращений потребителей, в том числе: </t>
  </si>
  <si>
    <t>1.1</t>
  </si>
  <si>
    <t xml:space="preserve">оказание услуг по передаче электрической энергии </t>
  </si>
  <si>
    <t>1.2</t>
  </si>
  <si>
    <t xml:space="preserve">осуществление технологического присоединения </t>
  </si>
  <si>
    <t>1.3</t>
  </si>
  <si>
    <t xml:space="preserve">коммерческий учет электрической энергии </t>
  </si>
  <si>
    <t>1.4</t>
  </si>
  <si>
    <t xml:space="preserve">качество обслуживания </t>
  </si>
  <si>
    <t>1.5</t>
  </si>
  <si>
    <t xml:space="preserve">техническое обслуживание электросетевых объектов </t>
  </si>
  <si>
    <t>1.6</t>
  </si>
  <si>
    <t xml:space="preserve">прочее (прочие электромонтажные работы) </t>
  </si>
  <si>
    <t>в том числе</t>
  </si>
  <si>
    <t xml:space="preserve">Жалобы </t>
  </si>
  <si>
    <t>2.1</t>
  </si>
  <si>
    <t xml:space="preserve">оказание услуг по передаче электрической энергии, в том числе: </t>
  </si>
  <si>
    <t>2.1.1</t>
  </si>
  <si>
    <t xml:space="preserve">качество услуг по передаче электрической энергии </t>
  </si>
  <si>
    <t>2.1.2</t>
  </si>
  <si>
    <t xml:space="preserve">качество электрической энергии </t>
  </si>
  <si>
    <t>2.2</t>
  </si>
  <si>
    <t>2.3</t>
  </si>
  <si>
    <t>2.4</t>
  </si>
  <si>
    <t>2.5</t>
  </si>
  <si>
    <t xml:space="preserve">техническое обслуживание объектов электросетевого хозяйства </t>
  </si>
  <si>
    <t>2.6</t>
  </si>
  <si>
    <t xml:space="preserve">Заявка на оказание услуг </t>
  </si>
  <si>
    <t>3.1</t>
  </si>
  <si>
    <t xml:space="preserve">по технологическому присоединению </t>
  </si>
  <si>
    <t>3.2</t>
  </si>
  <si>
    <t xml:space="preserve">на заключение договора на оказание услуг по передаче электрической энергии </t>
  </si>
  <si>
    <t>3.3</t>
  </si>
  <si>
    <t xml:space="preserve">организация коммерческого учета электрической энергии </t>
  </si>
  <si>
    <t>3.4</t>
  </si>
  <si>
    <t>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</si>
</sst>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 wrapText="1"/>
    </xf>
    <xf numFmtId="0" fontId="1" fillId="0" borderId="0" xfId="0" applyFont="1"/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2" fontId="4" fillId="0" borderId="3" xfId="0" applyNumberFormat="1" applyFont="1" applyBorder="1" applyAlignment="1">
      <alignment horizontal="right" vertical="center" wrapText="1"/>
    </xf>
    <xf numFmtId="49" fontId="5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49" fontId="5" fillId="2" borderId="3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2" fontId="4" fillId="2" borderId="3" xfId="0" applyNumberFormat="1" applyFont="1" applyFill="1" applyBorder="1" applyAlignment="1">
      <alignment horizontal="right" vertical="center" wrapText="1"/>
    </xf>
    <xf numFmtId="0" fontId="0" fillId="2" borderId="0" xfId="0" applyFill="1"/>
    <xf numFmtId="49" fontId="3" fillId="0" borderId="0" xfId="0" applyNumberFormat="1" applyFont="1"/>
    <xf numFmtId="0" fontId="3" fillId="0" borderId="0" xfId="0" applyFont="1"/>
    <xf numFmtId="2" fontId="3" fillId="0" borderId="0" xfId="0" applyNumberFormat="1" applyFont="1" applyAlignment="1">
      <alignment horizontal="right"/>
    </xf>
    <xf numFmtId="49" fontId="0" fillId="0" borderId="0" xfId="0" applyNumberFormat="1"/>
    <xf numFmtId="2" fontId="0" fillId="0" borderId="0" xfId="0" applyNumberFormat="1" applyAlignment="1">
      <alignment horizontal="right"/>
    </xf>
    <xf numFmtId="164" fontId="2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59;&#1055;%20&#1056;&#1069;&#1057;\2%20&#1040;&#1053;&#1040;&#1051;&#1048;&#1047;%20&#1054;&#1058;&#1063;&#1045;&#1058;&#1067;\&#1056;&#1040;&#1057;&#1050;&#1056;&#1067;&#1058;&#1048;&#1045;%20&#1048;&#1053;&#1060;%20&#1053;&#1040;%20&#1057;&#1040;&#1049;&#1058;\2023\&#1054;%20&#1082;&#1072;&#1095;&#1077;&#1089;&#1090;&#1074;&#1077;%20&#1086;&#1073;&#1089;&#1083;&#1091;&#1078;&#1080;&#1074;&#1072;&#1085;&#1080;&#1103;\&#1050;&#1072;&#1095;&#1077;&#1089;&#1090;&#1074;&#1086;%20&#1086;&#1073;&#1089;&#1083;&#1091;&#1078;&#1080;&#1074;&#1072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Для приказа дисп"/>
      <sheetName val="Для приказа дисп 2"/>
      <sheetName val="Для приказа учет "/>
      <sheetName val="Для приказа учет2"/>
      <sheetName val="Для приказа ТП"/>
      <sheetName val="Лист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G21">
            <v>107</v>
          </cell>
        </row>
      </sheetData>
      <sheetData sheetId="9"/>
      <sheetData sheetId="10"/>
      <sheetData sheetId="11"/>
      <sheetData sheetId="12">
        <row r="24">
          <cell r="D24">
            <v>415</v>
          </cell>
        </row>
        <row r="27">
          <cell r="D27">
            <v>570</v>
          </cell>
          <cell r="G27">
            <v>740</v>
          </cell>
          <cell r="J27">
            <v>150</v>
          </cell>
          <cell r="M27">
            <v>90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0"/>
  <sheetViews>
    <sheetView tabSelected="1" topLeftCell="D1" workbookViewId="0">
      <selection activeCell="AP7" sqref="AP7:AQ28"/>
    </sheetView>
  </sheetViews>
  <sheetFormatPr defaultRowHeight="15" x14ac:dyDescent="0.25"/>
  <cols>
    <col min="1" max="1" width="5.5703125" style="18" customWidth="1"/>
    <col min="2" max="2" width="29.85546875" customWidth="1"/>
    <col min="3" max="9" width="5.28515625" customWidth="1"/>
    <col min="10" max="10" width="10" style="19" customWidth="1"/>
    <col min="11" max="17" width="5.85546875" customWidth="1"/>
    <col min="18" max="18" width="10.28515625" customWidth="1"/>
    <col min="19" max="25" width="6" customWidth="1"/>
    <col min="26" max="26" width="10.7109375" customWidth="1"/>
    <col min="27" max="33" width="6.140625" customWidth="1"/>
    <col min="34" max="34" width="10.7109375" customWidth="1"/>
    <col min="35" max="39" width="5.85546875" customWidth="1"/>
    <col min="40" max="40" width="10.7109375" customWidth="1"/>
    <col min="41" max="42" width="9.140625" customWidth="1"/>
  </cols>
  <sheetData>
    <row r="1" spans="1:40" s="1" customForma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40" s="2" customFormat="1" x14ac:dyDescent="0.25">
      <c r="A2" s="21" t="s">
        <v>1</v>
      </c>
      <c r="B2" s="24" t="s">
        <v>2</v>
      </c>
      <c r="C2" s="27" t="s">
        <v>3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</row>
    <row r="3" spans="1:40" s="2" customFormat="1" x14ac:dyDescent="0.25">
      <c r="A3" s="22"/>
      <c r="B3" s="25"/>
      <c r="C3" s="27" t="s">
        <v>4</v>
      </c>
      <c r="D3" s="27"/>
      <c r="E3" s="27"/>
      <c r="F3" s="27"/>
      <c r="G3" s="27"/>
      <c r="H3" s="27"/>
      <c r="I3" s="27"/>
      <c r="J3" s="27"/>
      <c r="K3" s="27" t="s">
        <v>5</v>
      </c>
      <c r="L3" s="27"/>
      <c r="M3" s="27"/>
      <c r="N3" s="27"/>
      <c r="O3" s="27"/>
      <c r="P3" s="27"/>
      <c r="Q3" s="27"/>
      <c r="R3" s="27"/>
      <c r="S3" s="27" t="s">
        <v>6</v>
      </c>
      <c r="T3" s="27"/>
      <c r="U3" s="27"/>
      <c r="V3" s="27"/>
      <c r="W3" s="27"/>
      <c r="X3" s="27"/>
      <c r="Y3" s="27"/>
      <c r="Z3" s="27"/>
      <c r="AA3" s="27" t="s">
        <v>7</v>
      </c>
      <c r="AB3" s="27"/>
      <c r="AC3" s="27"/>
      <c r="AD3" s="27"/>
      <c r="AE3" s="27"/>
      <c r="AF3" s="27"/>
      <c r="AG3" s="27"/>
      <c r="AH3" s="27"/>
      <c r="AI3" s="27" t="s">
        <v>8</v>
      </c>
      <c r="AJ3" s="27"/>
      <c r="AK3" s="27"/>
      <c r="AL3" s="27"/>
      <c r="AM3" s="27"/>
      <c r="AN3" s="27"/>
    </row>
    <row r="4" spans="1:40" s="2" customFormat="1" ht="42" x14ac:dyDescent="0.25">
      <c r="A4" s="23"/>
      <c r="B4" s="26"/>
      <c r="C4" s="3">
        <v>2017</v>
      </c>
      <c r="D4" s="3">
        <v>2018</v>
      </c>
      <c r="E4" s="3">
        <v>2019</v>
      </c>
      <c r="F4" s="3">
        <v>2020</v>
      </c>
      <c r="G4" s="3">
        <v>2021</v>
      </c>
      <c r="H4" s="3">
        <v>2022</v>
      </c>
      <c r="I4" s="3">
        <v>2023</v>
      </c>
      <c r="J4" s="4" t="s">
        <v>9</v>
      </c>
      <c r="K4" s="3">
        <f>C4</f>
        <v>2017</v>
      </c>
      <c r="L4" s="3">
        <f>D4</f>
        <v>2018</v>
      </c>
      <c r="M4" s="3">
        <v>2019</v>
      </c>
      <c r="N4" s="3">
        <v>2020</v>
      </c>
      <c r="O4" s="3">
        <v>2021</v>
      </c>
      <c r="P4" s="3">
        <v>2022</v>
      </c>
      <c r="Q4" s="3">
        <v>2023</v>
      </c>
      <c r="R4" s="3" t="s">
        <v>9</v>
      </c>
      <c r="S4" s="3">
        <f>K4</f>
        <v>2017</v>
      </c>
      <c r="T4" s="3">
        <f>L4</f>
        <v>2018</v>
      </c>
      <c r="U4" s="3">
        <v>2019</v>
      </c>
      <c r="V4" s="3">
        <v>2020</v>
      </c>
      <c r="W4" s="3">
        <v>2021</v>
      </c>
      <c r="X4" s="3">
        <v>2022</v>
      </c>
      <c r="Y4" s="3">
        <v>2023</v>
      </c>
      <c r="Z4" s="3" t="s">
        <v>9</v>
      </c>
      <c r="AA4" s="3">
        <f>S4</f>
        <v>2017</v>
      </c>
      <c r="AB4" s="3">
        <f>T4</f>
        <v>2018</v>
      </c>
      <c r="AC4" s="3">
        <v>2019</v>
      </c>
      <c r="AD4" s="3">
        <v>2020</v>
      </c>
      <c r="AE4" s="3">
        <v>2021</v>
      </c>
      <c r="AF4" s="3">
        <v>2022</v>
      </c>
      <c r="AG4" s="3">
        <v>2023</v>
      </c>
      <c r="AH4" s="3" t="s">
        <v>9</v>
      </c>
      <c r="AI4" s="3">
        <v>2018</v>
      </c>
      <c r="AJ4" s="3">
        <v>2019</v>
      </c>
      <c r="AK4" s="3">
        <v>2020</v>
      </c>
      <c r="AL4" s="3">
        <v>2021</v>
      </c>
      <c r="AM4" s="3">
        <v>2022</v>
      </c>
      <c r="AN4" s="3" t="s">
        <v>9</v>
      </c>
    </row>
    <row r="5" spans="1:40" s="2" customFormat="1" x14ac:dyDescent="0.25">
      <c r="A5" s="5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f>F5+1</f>
        <v>7</v>
      </c>
      <c r="H5" s="3">
        <f t="shared" ref="H5:AF5" si="0">G5+1</f>
        <v>8</v>
      </c>
      <c r="I5" s="3"/>
      <c r="J5" s="3">
        <f>H5+1</f>
        <v>9</v>
      </c>
      <c r="K5" s="3">
        <f t="shared" si="0"/>
        <v>10</v>
      </c>
      <c r="L5" s="3">
        <f t="shared" si="0"/>
        <v>11</v>
      </c>
      <c r="M5" s="3">
        <f t="shared" si="0"/>
        <v>12</v>
      </c>
      <c r="N5" s="3">
        <f t="shared" si="0"/>
        <v>13</v>
      </c>
      <c r="O5" s="3">
        <f t="shared" si="0"/>
        <v>14</v>
      </c>
      <c r="P5" s="3">
        <f t="shared" si="0"/>
        <v>15</v>
      </c>
      <c r="Q5" s="3"/>
      <c r="R5" s="3">
        <f>P5+1</f>
        <v>16</v>
      </c>
      <c r="S5" s="3">
        <f t="shared" si="0"/>
        <v>17</v>
      </c>
      <c r="T5" s="3">
        <f t="shared" si="0"/>
        <v>18</v>
      </c>
      <c r="U5" s="3">
        <f t="shared" si="0"/>
        <v>19</v>
      </c>
      <c r="V5" s="3">
        <f t="shared" si="0"/>
        <v>20</v>
      </c>
      <c r="W5" s="3">
        <f t="shared" si="0"/>
        <v>21</v>
      </c>
      <c r="X5" s="3">
        <f t="shared" si="0"/>
        <v>22</v>
      </c>
      <c r="Y5" s="3"/>
      <c r="Z5" s="3">
        <f>X5+1</f>
        <v>23</v>
      </c>
      <c r="AA5" s="3">
        <f t="shared" si="0"/>
        <v>24</v>
      </c>
      <c r="AB5" s="3">
        <f t="shared" si="0"/>
        <v>25</v>
      </c>
      <c r="AC5" s="3">
        <f t="shared" si="0"/>
        <v>26</v>
      </c>
      <c r="AD5" s="3">
        <f t="shared" si="0"/>
        <v>27</v>
      </c>
      <c r="AE5" s="3">
        <f t="shared" si="0"/>
        <v>28</v>
      </c>
      <c r="AF5" s="3">
        <f t="shared" si="0"/>
        <v>29</v>
      </c>
      <c r="AG5" s="3"/>
      <c r="AH5" s="3">
        <f>AF5+1</f>
        <v>30</v>
      </c>
      <c r="AI5" s="3">
        <f t="shared" ref="AI5:AL5" si="1">AH5+1</f>
        <v>31</v>
      </c>
      <c r="AJ5" s="3">
        <f t="shared" si="1"/>
        <v>32</v>
      </c>
      <c r="AK5" s="3">
        <f t="shared" si="1"/>
        <v>33</v>
      </c>
      <c r="AL5" s="3">
        <f t="shared" si="1"/>
        <v>34</v>
      </c>
      <c r="AM5" s="3"/>
      <c r="AN5" s="3">
        <f>AL5+1</f>
        <v>35</v>
      </c>
    </row>
    <row r="6" spans="1:40" s="2" customFormat="1" ht="21" x14ac:dyDescent="0.25">
      <c r="A6" s="6">
        <v>1</v>
      </c>
      <c r="B6" s="7" t="s">
        <v>10</v>
      </c>
      <c r="C6" s="7">
        <v>0</v>
      </c>
      <c r="D6" s="7">
        <f>D8+D9+D11+D12</f>
        <v>1774</v>
      </c>
      <c r="E6" s="7">
        <f>E8+E9+E11+E12</f>
        <v>1648</v>
      </c>
      <c r="F6" s="7">
        <f>F8+F9+F11+F12</f>
        <v>1407</v>
      </c>
      <c r="G6" s="7">
        <f>G8+G9+G11+G12</f>
        <v>662</v>
      </c>
      <c r="H6" s="7">
        <f>H8+H9+H11+H12</f>
        <v>420</v>
      </c>
      <c r="I6" s="7">
        <f>I8+I9+I11+I12+I10+I7</f>
        <v>428</v>
      </c>
      <c r="J6" s="8">
        <f>(H6-G6)/H6*100</f>
        <v>-57.619047619047613</v>
      </c>
      <c r="K6" s="7">
        <v>0</v>
      </c>
      <c r="L6" s="7">
        <f>L7+L8+L9+L10+L11+L12</f>
        <v>1726</v>
      </c>
      <c r="M6" s="7">
        <f>M7+M8+M9+M10+M11+M12</f>
        <v>1642</v>
      </c>
      <c r="N6" s="7">
        <f>N8+N9+N11+N12</f>
        <v>1240</v>
      </c>
      <c r="O6" s="7">
        <f>O8+O9+O11+O12</f>
        <v>468</v>
      </c>
      <c r="P6" s="7">
        <f>P8+P9+P11+P12+P7</f>
        <v>1090</v>
      </c>
      <c r="Q6" s="7">
        <f>Q8+Q9+Q11+Q12+Q10+Q7</f>
        <v>1010</v>
      </c>
      <c r="R6" s="8">
        <f>(P6-O6)/P6*100</f>
        <v>57.064220183486235</v>
      </c>
      <c r="S6" s="7">
        <v>0</v>
      </c>
      <c r="T6" s="7">
        <f>T7+T8+T9+T10+T11+T12</f>
        <v>169</v>
      </c>
      <c r="U6" s="7">
        <f>U7+U8+U9+U10+U11+U12</f>
        <v>61</v>
      </c>
      <c r="V6" s="7">
        <f>V7+V8+V9+V10+V11+V12</f>
        <v>194</v>
      </c>
      <c r="W6" s="7">
        <f>W7+W8+W9+W10+W11+W12</f>
        <v>249</v>
      </c>
      <c r="X6" s="7">
        <f>X7+X8+X9+X10+X11+X12</f>
        <v>2563</v>
      </c>
      <c r="Y6" s="7">
        <f>Y8+Y9+Y11+Y12+Y10+Y7</f>
        <v>2060</v>
      </c>
      <c r="Z6" s="8">
        <f>(X6-W6)/X6*100</f>
        <v>90.284822473663667</v>
      </c>
      <c r="AA6" s="7">
        <v>0</v>
      </c>
      <c r="AB6" s="7">
        <f>AB7+AB8+AB9+AB10+AB11+AB12</f>
        <v>90</v>
      </c>
      <c r="AC6" s="7">
        <f>AC7+AC8+AC9+AC10+AC11+AC12</f>
        <v>1</v>
      </c>
      <c r="AD6" s="7">
        <f>AD7+AD8+AD9+AD10+AD11+AD12</f>
        <v>0</v>
      </c>
      <c r="AE6" s="7">
        <f>AE7+AE8+AE9+AE10+AE11+AE12</f>
        <v>0</v>
      </c>
      <c r="AF6" s="7">
        <f>AF7+AF8+AF9+AF10+AF11+AF12</f>
        <v>231</v>
      </c>
      <c r="AG6" s="7">
        <f>AG8+AG9+AG11+AG12+AG10+AG7</f>
        <v>225</v>
      </c>
      <c r="AH6" s="8">
        <v>0</v>
      </c>
      <c r="AI6" s="7">
        <v>0</v>
      </c>
      <c r="AJ6" s="7">
        <v>0</v>
      </c>
      <c r="AK6" s="7">
        <v>0</v>
      </c>
      <c r="AL6" s="7">
        <v>0</v>
      </c>
      <c r="AM6" s="7"/>
      <c r="AN6" s="7">
        <v>0</v>
      </c>
    </row>
    <row r="7" spans="1:40" ht="22.5" x14ac:dyDescent="0.25">
      <c r="A7" s="9" t="s">
        <v>11</v>
      </c>
      <c r="B7" s="10" t="s">
        <v>12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1</v>
      </c>
      <c r="I7" s="10">
        <v>2</v>
      </c>
      <c r="J7" s="8">
        <f>(H7-G7)/H7*100</f>
        <v>100</v>
      </c>
      <c r="K7" s="10">
        <v>0</v>
      </c>
      <c r="L7" s="10">
        <f>L15+L25</f>
        <v>0</v>
      </c>
      <c r="M7" s="10">
        <v>0</v>
      </c>
      <c r="N7" s="10">
        <v>0</v>
      </c>
      <c r="O7" s="10">
        <v>0</v>
      </c>
      <c r="P7" s="10">
        <v>698</v>
      </c>
      <c r="Q7" s="10">
        <v>652</v>
      </c>
      <c r="R7" s="8">
        <f t="shared" ref="R7:R12" si="2">(P7-O7)/P7*100</f>
        <v>100</v>
      </c>
      <c r="S7" s="10">
        <v>0</v>
      </c>
      <c r="T7" s="10">
        <f>T15+T25</f>
        <v>0</v>
      </c>
      <c r="U7" s="10">
        <v>0</v>
      </c>
      <c r="V7" s="10">
        <v>0</v>
      </c>
      <c r="W7" s="10">
        <v>0</v>
      </c>
      <c r="X7" s="10">
        <v>752</v>
      </c>
      <c r="Y7" s="10">
        <v>692</v>
      </c>
      <c r="Z7" s="8">
        <f t="shared" ref="Z7:Z12" si="3">(X7-W7)/X7*100</f>
        <v>100</v>
      </c>
      <c r="AA7" s="10">
        <v>0</v>
      </c>
      <c r="AB7" s="10">
        <f>AB15+AB25</f>
        <v>0</v>
      </c>
      <c r="AC7" s="10">
        <f>AC15+AC25</f>
        <v>1</v>
      </c>
      <c r="AD7" s="10">
        <v>0</v>
      </c>
      <c r="AE7" s="10">
        <v>0</v>
      </c>
      <c r="AF7" s="10">
        <v>75</v>
      </c>
      <c r="AG7" s="10">
        <v>63</v>
      </c>
      <c r="AH7" s="8">
        <v>0</v>
      </c>
      <c r="AI7" s="10">
        <v>0</v>
      </c>
      <c r="AJ7" s="10">
        <v>0</v>
      </c>
      <c r="AK7" s="10">
        <v>0</v>
      </c>
      <c r="AL7" s="10">
        <v>0</v>
      </c>
      <c r="AM7" s="10"/>
      <c r="AN7" s="10">
        <v>0</v>
      </c>
    </row>
    <row r="8" spans="1:40" ht="22.5" x14ac:dyDescent="0.25">
      <c r="A8" s="9" t="s">
        <v>13</v>
      </c>
      <c r="B8" s="10" t="s">
        <v>14</v>
      </c>
      <c r="C8" s="10">
        <v>0</v>
      </c>
      <c r="D8" s="10">
        <f t="shared" ref="D8:I8" si="4">D24</f>
        <v>415</v>
      </c>
      <c r="E8" s="10">
        <f t="shared" si="4"/>
        <v>311</v>
      </c>
      <c r="F8" s="10">
        <f t="shared" si="4"/>
        <v>110</v>
      </c>
      <c r="G8" s="10">
        <f t="shared" si="4"/>
        <v>107</v>
      </c>
      <c r="H8" s="10">
        <f t="shared" si="4"/>
        <v>53</v>
      </c>
      <c r="I8" s="10">
        <f t="shared" si="4"/>
        <v>49</v>
      </c>
      <c r="J8" s="8">
        <f t="shared" ref="J8:J12" si="5">(H8-G8)/H8*100</f>
        <v>-101.88679245283019</v>
      </c>
      <c r="K8" s="10">
        <v>0</v>
      </c>
      <c r="L8" s="10">
        <f>L18+L24</f>
        <v>0</v>
      </c>
      <c r="M8" s="10">
        <v>0</v>
      </c>
      <c r="N8" s="10">
        <f>N24</f>
        <v>0</v>
      </c>
      <c r="O8" s="10">
        <f>O24</f>
        <v>0</v>
      </c>
      <c r="P8" s="10">
        <f>P24</f>
        <v>0</v>
      </c>
      <c r="Q8" s="10">
        <f>Q24</f>
        <v>0</v>
      </c>
      <c r="R8" s="8">
        <v>0</v>
      </c>
      <c r="S8" s="10">
        <v>0</v>
      </c>
      <c r="T8" s="10">
        <f>T18+T24</f>
        <v>0</v>
      </c>
      <c r="U8" s="10">
        <f>U18+U24</f>
        <v>56</v>
      </c>
      <c r="V8" s="10">
        <f>V18+V24</f>
        <v>189</v>
      </c>
      <c r="W8" s="10">
        <f>W18+W24</f>
        <v>245</v>
      </c>
      <c r="X8" s="10">
        <f>X18+X24</f>
        <v>318</v>
      </c>
      <c r="Y8" s="10">
        <f>Y24</f>
        <v>445</v>
      </c>
      <c r="Z8" s="8">
        <f t="shared" si="3"/>
        <v>22.955974842767297</v>
      </c>
      <c r="AA8" s="10">
        <v>0</v>
      </c>
      <c r="AB8" s="10">
        <f>AB18+AB24</f>
        <v>0</v>
      </c>
      <c r="AC8" s="10">
        <f>AC18+AC24</f>
        <v>0</v>
      </c>
      <c r="AD8" s="10">
        <v>0</v>
      </c>
      <c r="AE8" s="10">
        <v>0</v>
      </c>
      <c r="AF8" s="10">
        <v>0</v>
      </c>
      <c r="AG8" s="10">
        <f>AG24</f>
        <v>0</v>
      </c>
      <c r="AH8" s="8">
        <v>0</v>
      </c>
      <c r="AI8" s="10">
        <v>0</v>
      </c>
      <c r="AJ8" s="10">
        <v>0</v>
      </c>
      <c r="AK8" s="10">
        <v>0</v>
      </c>
      <c r="AL8" s="10">
        <v>0</v>
      </c>
      <c r="AM8" s="10"/>
      <c r="AN8" s="10">
        <v>0</v>
      </c>
    </row>
    <row r="9" spans="1:40" ht="22.5" x14ac:dyDescent="0.25">
      <c r="A9" s="9" t="s">
        <v>15</v>
      </c>
      <c r="B9" s="10" t="s">
        <v>16</v>
      </c>
      <c r="C9" s="10">
        <v>0</v>
      </c>
      <c r="D9" s="10">
        <f t="shared" ref="D9:I9" si="6">D19+D26</f>
        <v>712</v>
      </c>
      <c r="E9" s="10">
        <f t="shared" si="6"/>
        <v>707</v>
      </c>
      <c r="F9" s="10">
        <f t="shared" si="6"/>
        <v>684</v>
      </c>
      <c r="G9" s="10">
        <f t="shared" si="6"/>
        <v>185</v>
      </c>
      <c r="H9" s="10">
        <f t="shared" si="6"/>
        <v>165</v>
      </c>
      <c r="I9" s="10">
        <f t="shared" si="6"/>
        <v>174</v>
      </c>
      <c r="J9" s="8">
        <f t="shared" si="5"/>
        <v>-12.121212121212121</v>
      </c>
      <c r="K9" s="10">
        <v>0</v>
      </c>
      <c r="L9" s="10">
        <f>L19+L26</f>
        <v>879</v>
      </c>
      <c r="M9" s="10">
        <v>889</v>
      </c>
      <c r="N9" s="10">
        <f>N19+N26</f>
        <v>810</v>
      </c>
      <c r="O9" s="10">
        <f>O19+O26</f>
        <v>213</v>
      </c>
      <c r="P9" s="10">
        <f>P19+P26</f>
        <v>256</v>
      </c>
      <c r="Q9" s="10">
        <f>Q19+Q26</f>
        <v>211</v>
      </c>
      <c r="R9" s="8">
        <f>(P9-O9)/P9*100</f>
        <v>16.796875</v>
      </c>
      <c r="S9" s="10">
        <v>0</v>
      </c>
      <c r="T9" s="10">
        <f>T19+T26</f>
        <v>19</v>
      </c>
      <c r="U9" s="10">
        <f>U19+U26</f>
        <v>0</v>
      </c>
      <c r="V9" s="10">
        <v>0</v>
      </c>
      <c r="W9" s="10">
        <v>0</v>
      </c>
      <c r="X9" s="10">
        <v>562</v>
      </c>
      <c r="Y9" s="10">
        <f>Y19+Y26</f>
        <v>52</v>
      </c>
      <c r="Z9" s="8">
        <f t="shared" si="3"/>
        <v>100</v>
      </c>
      <c r="AA9" s="10">
        <v>0</v>
      </c>
      <c r="AB9" s="10">
        <f>AB19+AB26</f>
        <v>0</v>
      </c>
      <c r="AC9" s="10">
        <f>AC19+AC26</f>
        <v>0</v>
      </c>
      <c r="AD9" s="10">
        <v>0</v>
      </c>
      <c r="AE9" s="10">
        <v>0</v>
      </c>
      <c r="AF9" s="10">
        <v>70</v>
      </c>
      <c r="AG9" s="10">
        <f>AG19+AG26</f>
        <v>58</v>
      </c>
      <c r="AH9" s="8">
        <v>0</v>
      </c>
      <c r="AI9" s="10">
        <v>0</v>
      </c>
      <c r="AJ9" s="10">
        <v>0</v>
      </c>
      <c r="AK9" s="10">
        <v>0</v>
      </c>
      <c r="AL9" s="10">
        <v>0</v>
      </c>
      <c r="AM9" s="10"/>
      <c r="AN9" s="10">
        <v>0</v>
      </c>
    </row>
    <row r="10" spans="1:40" x14ac:dyDescent="0.25">
      <c r="A10" s="9" t="s">
        <v>17</v>
      </c>
      <c r="B10" s="10" t="s">
        <v>18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1</v>
      </c>
      <c r="I10" s="10">
        <v>2</v>
      </c>
      <c r="J10" s="8">
        <f t="shared" si="5"/>
        <v>100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2</v>
      </c>
      <c r="R10" s="8">
        <v>0</v>
      </c>
      <c r="S10" s="10">
        <v>0</v>
      </c>
      <c r="T10" s="10">
        <v>0</v>
      </c>
      <c r="U10" s="10">
        <v>1</v>
      </c>
      <c r="V10" s="10">
        <v>0</v>
      </c>
      <c r="W10" s="10">
        <v>0</v>
      </c>
      <c r="X10" s="10">
        <v>326</v>
      </c>
      <c r="Y10" s="10">
        <v>305</v>
      </c>
      <c r="Z10" s="8">
        <f t="shared" si="3"/>
        <v>100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54</v>
      </c>
      <c r="AG10" s="10">
        <v>63</v>
      </c>
      <c r="AH10" s="8">
        <v>0</v>
      </c>
      <c r="AI10" s="10">
        <v>0</v>
      </c>
      <c r="AJ10" s="10">
        <v>0</v>
      </c>
      <c r="AK10" s="10">
        <v>0</v>
      </c>
      <c r="AL10" s="10">
        <v>0</v>
      </c>
      <c r="AM10" s="10"/>
      <c r="AN10" s="10">
        <v>0</v>
      </c>
    </row>
    <row r="11" spans="1:40" ht="22.5" x14ac:dyDescent="0.25">
      <c r="A11" s="9" t="s">
        <v>19</v>
      </c>
      <c r="B11" s="10" t="s">
        <v>20</v>
      </c>
      <c r="C11" s="10">
        <v>0</v>
      </c>
      <c r="D11" s="10">
        <f t="shared" ref="D11:I11" si="7">D27</f>
        <v>74</v>
      </c>
      <c r="E11" s="10">
        <f t="shared" si="7"/>
        <v>78</v>
      </c>
      <c r="F11" s="10">
        <f t="shared" si="7"/>
        <v>80</v>
      </c>
      <c r="G11" s="10">
        <f t="shared" si="7"/>
        <v>50</v>
      </c>
      <c r="H11" s="10">
        <f t="shared" si="7"/>
        <v>87</v>
      </c>
      <c r="I11" s="10">
        <f t="shared" si="7"/>
        <v>81</v>
      </c>
      <c r="J11" s="8">
        <f t="shared" si="5"/>
        <v>42.528735632183903</v>
      </c>
      <c r="K11" s="10">
        <v>0</v>
      </c>
      <c r="L11" s="10">
        <f>L27+L21</f>
        <v>107</v>
      </c>
      <c r="M11" s="10">
        <v>115</v>
      </c>
      <c r="N11" s="10">
        <f>N27</f>
        <v>0</v>
      </c>
      <c r="O11" s="10">
        <f>O27</f>
        <v>0</v>
      </c>
      <c r="P11" s="10">
        <f>P27</f>
        <v>0</v>
      </c>
      <c r="Q11" s="10">
        <f>Q27</f>
        <v>0</v>
      </c>
      <c r="R11" s="8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458</v>
      </c>
      <c r="Y11" s="10">
        <v>421</v>
      </c>
      <c r="Z11" s="8">
        <f t="shared" si="3"/>
        <v>100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32</v>
      </c>
      <c r="AG11" s="10">
        <f>AG27</f>
        <v>41</v>
      </c>
      <c r="AH11" s="8">
        <v>0</v>
      </c>
      <c r="AI11" s="10">
        <v>0</v>
      </c>
      <c r="AJ11" s="10">
        <v>0</v>
      </c>
      <c r="AK11" s="10">
        <v>0</v>
      </c>
      <c r="AL11" s="10">
        <v>0</v>
      </c>
      <c r="AM11" s="10"/>
      <c r="AN11" s="10">
        <v>0</v>
      </c>
    </row>
    <row r="12" spans="1:40" ht="22.5" x14ac:dyDescent="0.25">
      <c r="A12" s="9" t="s">
        <v>21</v>
      </c>
      <c r="B12" s="10" t="s">
        <v>22</v>
      </c>
      <c r="C12" s="10">
        <v>0</v>
      </c>
      <c r="D12" s="10">
        <f t="shared" ref="D12:I12" si="8">D28+D22</f>
        <v>573</v>
      </c>
      <c r="E12" s="10">
        <f t="shared" si="8"/>
        <v>552</v>
      </c>
      <c r="F12" s="10">
        <f t="shared" si="8"/>
        <v>533</v>
      </c>
      <c r="G12" s="10">
        <f t="shared" si="8"/>
        <v>320</v>
      </c>
      <c r="H12" s="10">
        <f t="shared" si="8"/>
        <v>115</v>
      </c>
      <c r="I12" s="10">
        <f t="shared" si="8"/>
        <v>120</v>
      </c>
      <c r="J12" s="8">
        <f t="shared" si="5"/>
        <v>-178.26086956521738</v>
      </c>
      <c r="K12" s="10">
        <v>0</v>
      </c>
      <c r="L12" s="10">
        <f>L28</f>
        <v>740</v>
      </c>
      <c r="M12" s="10">
        <v>638</v>
      </c>
      <c r="N12" s="10">
        <f>N28+N22</f>
        <v>430</v>
      </c>
      <c r="O12" s="10">
        <f>O28+O22</f>
        <v>255</v>
      </c>
      <c r="P12" s="10">
        <f>P28+P22</f>
        <v>136</v>
      </c>
      <c r="Q12" s="10">
        <f>Q28+Q22</f>
        <v>145</v>
      </c>
      <c r="R12" s="8">
        <f t="shared" si="2"/>
        <v>-87.5</v>
      </c>
      <c r="S12" s="10">
        <v>0</v>
      </c>
      <c r="T12" s="10">
        <f>T28</f>
        <v>150</v>
      </c>
      <c r="U12" s="10">
        <f>U28</f>
        <v>4</v>
      </c>
      <c r="V12" s="10">
        <f>V28</f>
        <v>5</v>
      </c>
      <c r="W12" s="10">
        <f>W28</f>
        <v>4</v>
      </c>
      <c r="X12" s="10">
        <v>147</v>
      </c>
      <c r="Y12" s="10">
        <v>145</v>
      </c>
      <c r="Z12" s="8">
        <f t="shared" si="3"/>
        <v>97.278911564625844</v>
      </c>
      <c r="AA12" s="10">
        <v>0</v>
      </c>
      <c r="AB12" s="10">
        <f>AB28</f>
        <v>90</v>
      </c>
      <c r="AC12" s="10">
        <f>AC28</f>
        <v>0</v>
      </c>
      <c r="AD12" s="10">
        <v>0</v>
      </c>
      <c r="AE12" s="10">
        <v>0</v>
      </c>
      <c r="AF12" s="10">
        <v>0</v>
      </c>
      <c r="AG12" s="10">
        <f>AG28+AG22</f>
        <v>0</v>
      </c>
      <c r="AH12" s="8">
        <v>0</v>
      </c>
      <c r="AI12" s="10">
        <v>0</v>
      </c>
      <c r="AJ12" s="10">
        <v>0</v>
      </c>
      <c r="AK12" s="10">
        <v>0</v>
      </c>
      <c r="AL12" s="10">
        <v>0</v>
      </c>
      <c r="AM12" s="10"/>
      <c r="AN12" s="10">
        <v>0</v>
      </c>
    </row>
    <row r="13" spans="1:40" x14ac:dyDescent="0.25">
      <c r="A13" s="9"/>
      <c r="B13" s="10" t="s">
        <v>23</v>
      </c>
      <c r="C13" s="10"/>
      <c r="D13" s="10"/>
      <c r="E13" s="10"/>
      <c r="F13" s="10"/>
      <c r="G13" s="10"/>
      <c r="H13" s="10"/>
      <c r="I13" s="10"/>
      <c r="J13" s="8"/>
      <c r="K13" s="10"/>
      <c r="L13" s="10"/>
      <c r="M13" s="10"/>
      <c r="N13" s="10"/>
      <c r="O13" s="10"/>
      <c r="P13" s="10"/>
      <c r="Q13" s="10"/>
      <c r="R13" s="8"/>
      <c r="S13" s="10"/>
      <c r="T13" s="10"/>
      <c r="U13" s="10"/>
      <c r="V13" s="10"/>
      <c r="W13" s="10"/>
      <c r="X13" s="10"/>
      <c r="Y13" s="10"/>
      <c r="Z13" s="8"/>
      <c r="AA13" s="10"/>
      <c r="AB13" s="10"/>
      <c r="AC13" s="10"/>
      <c r="AD13" s="10"/>
      <c r="AE13" s="10"/>
      <c r="AF13" s="10"/>
      <c r="AG13" s="10"/>
      <c r="AH13" s="8"/>
      <c r="AI13" s="10"/>
      <c r="AJ13" s="10"/>
      <c r="AK13" s="10"/>
      <c r="AL13" s="10"/>
      <c r="AM13" s="10"/>
      <c r="AN13" s="10"/>
    </row>
    <row r="14" spans="1:40" s="2" customFormat="1" x14ac:dyDescent="0.25">
      <c r="A14" s="6">
        <v>2</v>
      </c>
      <c r="B14" s="7" t="s">
        <v>24</v>
      </c>
      <c r="C14" s="7">
        <v>0</v>
      </c>
      <c r="D14" s="7">
        <f t="shared" ref="D14:I14" si="9">D19+D22</f>
        <v>58</v>
      </c>
      <c r="E14" s="7">
        <f t="shared" si="9"/>
        <v>48</v>
      </c>
      <c r="F14" s="7">
        <f t="shared" si="9"/>
        <v>0</v>
      </c>
      <c r="G14" s="7">
        <f t="shared" si="9"/>
        <v>0</v>
      </c>
      <c r="H14" s="7">
        <f t="shared" si="9"/>
        <v>0</v>
      </c>
      <c r="I14" s="7">
        <f t="shared" si="9"/>
        <v>0</v>
      </c>
      <c r="J14" s="8">
        <v>0</v>
      </c>
      <c r="K14" s="7">
        <v>0</v>
      </c>
      <c r="L14" s="7">
        <f t="shared" ref="L14:Q14" si="10">L15+L16+L17+L18+L19+L20+L21+L22</f>
        <v>153</v>
      </c>
      <c r="M14" s="7">
        <f t="shared" si="10"/>
        <v>149</v>
      </c>
      <c r="N14" s="7">
        <f t="shared" si="10"/>
        <v>0</v>
      </c>
      <c r="O14" s="7">
        <f t="shared" si="10"/>
        <v>0</v>
      </c>
      <c r="P14" s="7">
        <f t="shared" si="10"/>
        <v>0</v>
      </c>
      <c r="Q14" s="7">
        <f t="shared" si="10"/>
        <v>0</v>
      </c>
      <c r="R14" s="8">
        <v>0</v>
      </c>
      <c r="S14" s="7">
        <v>0</v>
      </c>
      <c r="T14" s="7">
        <f>T15+T16+T17+T18+T19+T20+T21+T22</f>
        <v>3</v>
      </c>
      <c r="U14" s="7">
        <f>U16+U17+U18+U19+U20+U21+U22</f>
        <v>1</v>
      </c>
      <c r="V14" s="7">
        <v>0</v>
      </c>
      <c r="W14" s="7">
        <v>0</v>
      </c>
      <c r="X14" s="7">
        <v>0</v>
      </c>
      <c r="Y14" s="7">
        <v>0</v>
      </c>
      <c r="Z14" s="8">
        <v>0</v>
      </c>
      <c r="AA14" s="7">
        <v>0</v>
      </c>
      <c r="AB14" s="7">
        <f>AB15+AB16+AB17+AB18+AB19+AB20+AB21+AB22</f>
        <v>0</v>
      </c>
      <c r="AC14" s="7">
        <f>AC15+AC16+AC17+AC18+AC19+AC20+AC21+AC22</f>
        <v>0</v>
      </c>
      <c r="AD14" s="7">
        <v>0</v>
      </c>
      <c r="AE14" s="7">
        <v>0</v>
      </c>
      <c r="AF14" s="7"/>
      <c r="AG14" s="7"/>
      <c r="AH14" s="8">
        <v>0</v>
      </c>
      <c r="AI14" s="7">
        <v>0</v>
      </c>
      <c r="AJ14" s="7">
        <v>0</v>
      </c>
      <c r="AK14" s="7">
        <v>0</v>
      </c>
      <c r="AL14" s="7">
        <v>0</v>
      </c>
      <c r="AM14" s="7"/>
      <c r="AN14" s="7">
        <v>0</v>
      </c>
    </row>
    <row r="15" spans="1:40" ht="22.5" x14ac:dyDescent="0.25">
      <c r="A15" s="9" t="s">
        <v>25</v>
      </c>
      <c r="B15" s="10" t="s">
        <v>26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8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8">
        <v>0</v>
      </c>
      <c r="S15" s="10">
        <v>0</v>
      </c>
      <c r="T15" s="10">
        <v>0</v>
      </c>
      <c r="U15" s="10">
        <f>U17</f>
        <v>1</v>
      </c>
      <c r="V15" s="10">
        <v>0</v>
      </c>
      <c r="W15" s="10">
        <v>0</v>
      </c>
      <c r="X15" s="10">
        <v>0</v>
      </c>
      <c r="Y15" s="10">
        <v>0</v>
      </c>
      <c r="Z15" s="8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/>
      <c r="AG15" s="10"/>
      <c r="AH15" s="8">
        <v>0</v>
      </c>
      <c r="AI15" s="10">
        <v>0</v>
      </c>
      <c r="AJ15" s="10">
        <v>0</v>
      </c>
      <c r="AK15" s="10">
        <v>0</v>
      </c>
      <c r="AL15" s="10">
        <v>0</v>
      </c>
      <c r="AM15" s="10"/>
      <c r="AN15" s="10">
        <v>0</v>
      </c>
    </row>
    <row r="16" spans="1:40" ht="22.5" x14ac:dyDescent="0.25">
      <c r="A16" s="9" t="s">
        <v>27</v>
      </c>
      <c r="B16" s="10" t="s">
        <v>28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8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8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8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8">
        <v>0</v>
      </c>
      <c r="AI16" s="10">
        <v>0</v>
      </c>
      <c r="AJ16" s="10">
        <v>0</v>
      </c>
      <c r="AK16" s="10">
        <v>0</v>
      </c>
      <c r="AL16" s="10">
        <v>0</v>
      </c>
      <c r="AM16" s="10"/>
      <c r="AN16" s="10">
        <v>0</v>
      </c>
    </row>
    <row r="17" spans="1:40" x14ac:dyDescent="0.25">
      <c r="A17" s="9" t="s">
        <v>29</v>
      </c>
      <c r="B17" s="10" t="s">
        <v>30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8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8">
        <v>0</v>
      </c>
      <c r="S17" s="10">
        <v>0</v>
      </c>
      <c r="T17" s="10">
        <v>0</v>
      </c>
      <c r="U17" s="10">
        <v>1</v>
      </c>
      <c r="V17" s="10">
        <v>0</v>
      </c>
      <c r="W17" s="10">
        <v>0</v>
      </c>
      <c r="X17" s="10">
        <v>0</v>
      </c>
      <c r="Y17" s="10">
        <v>0</v>
      </c>
      <c r="Z17" s="8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8">
        <v>0</v>
      </c>
      <c r="AI17" s="10">
        <v>0</v>
      </c>
      <c r="AJ17" s="10">
        <v>0</v>
      </c>
      <c r="AK17" s="10">
        <v>0</v>
      </c>
      <c r="AL17" s="10">
        <v>0</v>
      </c>
      <c r="AM17" s="10"/>
      <c r="AN17" s="10">
        <v>0</v>
      </c>
    </row>
    <row r="18" spans="1:40" ht="22.5" x14ac:dyDescent="0.25">
      <c r="A18" s="9" t="s">
        <v>31</v>
      </c>
      <c r="B18" s="10" t="s">
        <v>14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8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8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8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8">
        <v>0</v>
      </c>
      <c r="AI18" s="10">
        <v>0</v>
      </c>
      <c r="AJ18" s="10">
        <v>0</v>
      </c>
      <c r="AK18" s="10">
        <v>0</v>
      </c>
      <c r="AL18" s="10">
        <v>0</v>
      </c>
      <c r="AM18" s="10"/>
      <c r="AN18" s="10">
        <v>0</v>
      </c>
    </row>
    <row r="19" spans="1:40" ht="22.5" x14ac:dyDescent="0.25">
      <c r="A19" s="9" t="s">
        <v>32</v>
      </c>
      <c r="B19" s="10" t="s">
        <v>16</v>
      </c>
      <c r="C19" s="10">
        <v>0</v>
      </c>
      <c r="D19" s="10">
        <v>55</v>
      </c>
      <c r="E19" s="10">
        <v>48</v>
      </c>
      <c r="F19" s="10">
        <v>0</v>
      </c>
      <c r="G19" s="10">
        <v>0</v>
      </c>
      <c r="H19" s="10">
        <v>0</v>
      </c>
      <c r="I19" s="10">
        <v>0</v>
      </c>
      <c r="J19" s="8">
        <v>0</v>
      </c>
      <c r="K19" s="10">
        <v>0</v>
      </c>
      <c r="L19" s="10">
        <v>46</v>
      </c>
      <c r="M19" s="10">
        <v>51</v>
      </c>
      <c r="N19" s="10">
        <v>0</v>
      </c>
      <c r="O19" s="10">
        <v>0</v>
      </c>
      <c r="P19" s="10">
        <v>0</v>
      </c>
      <c r="Q19" s="10">
        <v>0</v>
      </c>
      <c r="R19" s="8">
        <v>0</v>
      </c>
      <c r="S19" s="10">
        <v>0</v>
      </c>
      <c r="T19" s="10">
        <v>3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8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8">
        <v>0</v>
      </c>
      <c r="AI19" s="10">
        <v>0</v>
      </c>
      <c r="AJ19" s="10">
        <v>0</v>
      </c>
      <c r="AK19" s="10">
        <v>0</v>
      </c>
      <c r="AL19" s="10">
        <v>0</v>
      </c>
      <c r="AM19" s="10"/>
      <c r="AN19" s="10">
        <v>0</v>
      </c>
    </row>
    <row r="20" spans="1:40" x14ac:dyDescent="0.25">
      <c r="A20" s="9" t="s">
        <v>33</v>
      </c>
      <c r="B20" s="10" t="s">
        <v>18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8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8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8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8">
        <v>0</v>
      </c>
      <c r="AI20" s="10">
        <v>0</v>
      </c>
      <c r="AJ20" s="10">
        <v>0</v>
      </c>
      <c r="AK20" s="10">
        <v>0</v>
      </c>
      <c r="AL20" s="10">
        <v>0</v>
      </c>
      <c r="AM20" s="10"/>
      <c r="AN20" s="10">
        <v>0</v>
      </c>
    </row>
    <row r="21" spans="1:40" ht="22.5" x14ac:dyDescent="0.25">
      <c r="A21" s="9" t="s">
        <v>34</v>
      </c>
      <c r="B21" s="10" t="s">
        <v>35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8">
        <v>0</v>
      </c>
      <c r="K21" s="10">
        <v>0</v>
      </c>
      <c r="L21" s="10">
        <f>'[1]Для приказа дисп 2'!G21</f>
        <v>107</v>
      </c>
      <c r="M21" s="10">
        <v>98</v>
      </c>
      <c r="N21" s="10">
        <v>0</v>
      </c>
      <c r="O21" s="10">
        <v>0</v>
      </c>
      <c r="P21" s="10">
        <v>0</v>
      </c>
      <c r="Q21" s="10">
        <v>0</v>
      </c>
      <c r="R21" s="8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8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8">
        <v>0</v>
      </c>
      <c r="AI21" s="10">
        <v>0</v>
      </c>
      <c r="AJ21" s="10">
        <v>0</v>
      </c>
      <c r="AK21" s="10">
        <v>0</v>
      </c>
      <c r="AL21" s="10">
        <v>0</v>
      </c>
      <c r="AM21" s="10"/>
      <c r="AN21" s="10">
        <v>0</v>
      </c>
    </row>
    <row r="22" spans="1:40" ht="22.5" x14ac:dyDescent="0.25">
      <c r="A22" s="9" t="s">
        <v>36</v>
      </c>
      <c r="B22" s="10" t="str">
        <f>B12</f>
        <v xml:space="preserve">прочее (прочие электромонтажные работы) </v>
      </c>
      <c r="C22" s="10">
        <v>0</v>
      </c>
      <c r="D22" s="10">
        <v>3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8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8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8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8">
        <v>0</v>
      </c>
      <c r="AI22" s="10">
        <v>0</v>
      </c>
      <c r="AJ22" s="10">
        <v>0</v>
      </c>
      <c r="AK22" s="10">
        <v>0</v>
      </c>
      <c r="AL22" s="10">
        <v>0</v>
      </c>
      <c r="AM22" s="10"/>
      <c r="AN22" s="10">
        <v>0</v>
      </c>
    </row>
    <row r="23" spans="1:40" s="2" customFormat="1" x14ac:dyDescent="0.25">
      <c r="A23" s="6">
        <v>3</v>
      </c>
      <c r="B23" s="7" t="s">
        <v>37</v>
      </c>
      <c r="C23" s="7">
        <v>0</v>
      </c>
      <c r="D23" s="7">
        <f t="shared" ref="D23:I23" si="11">D24+D26+D28+D27</f>
        <v>1716</v>
      </c>
      <c r="E23" s="7">
        <f t="shared" si="11"/>
        <v>1600</v>
      </c>
      <c r="F23" s="7">
        <f t="shared" si="11"/>
        <v>1407</v>
      </c>
      <c r="G23" s="7">
        <f t="shared" si="11"/>
        <v>662</v>
      </c>
      <c r="H23" s="7">
        <f t="shared" si="11"/>
        <v>420</v>
      </c>
      <c r="I23" s="7">
        <f t="shared" si="11"/>
        <v>424</v>
      </c>
      <c r="J23" s="8">
        <f>(H23-G23)/H23*100</f>
        <v>-57.619047619047613</v>
      </c>
      <c r="K23" s="7">
        <v>0</v>
      </c>
      <c r="L23" s="7">
        <f t="shared" ref="L23:Q23" si="12">L24+L25+L26+L28</f>
        <v>1573</v>
      </c>
      <c r="M23" s="7">
        <f t="shared" si="12"/>
        <v>1577</v>
      </c>
      <c r="N23" s="7">
        <f t="shared" si="12"/>
        <v>1240</v>
      </c>
      <c r="O23" s="7">
        <f t="shared" si="12"/>
        <v>468</v>
      </c>
      <c r="P23" s="7">
        <f t="shared" si="12"/>
        <v>392</v>
      </c>
      <c r="Q23" s="7">
        <f t="shared" si="12"/>
        <v>356</v>
      </c>
      <c r="R23" s="8">
        <f t="shared" ref="R23:R28" si="13">(P23-O23)/P23*100</f>
        <v>-19.387755102040817</v>
      </c>
      <c r="S23" s="7">
        <v>0</v>
      </c>
      <c r="T23" s="7">
        <f t="shared" ref="T23:Y23" si="14">T24+T25+T26+T28</f>
        <v>166</v>
      </c>
      <c r="U23" s="7">
        <f t="shared" si="14"/>
        <v>60</v>
      </c>
      <c r="V23" s="7">
        <f t="shared" si="14"/>
        <v>194</v>
      </c>
      <c r="W23" s="7">
        <f t="shared" si="14"/>
        <v>249</v>
      </c>
      <c r="X23" s="7">
        <f t="shared" si="14"/>
        <v>508</v>
      </c>
      <c r="Y23" s="7">
        <f t="shared" si="14"/>
        <v>564</v>
      </c>
      <c r="Z23" s="8">
        <f t="shared" ref="Z23:Z28" si="15">(X23-W23)/X23*100</f>
        <v>50.984251968503933</v>
      </c>
      <c r="AA23" s="7">
        <v>0</v>
      </c>
      <c r="AB23" s="7">
        <f>AB24+AB25+AB26+AB28</f>
        <v>90</v>
      </c>
      <c r="AC23" s="7">
        <f>AC24+AC25+AC26+AC28</f>
        <v>1</v>
      </c>
      <c r="AD23" s="7">
        <v>0</v>
      </c>
      <c r="AE23" s="7">
        <v>0</v>
      </c>
      <c r="AF23" s="7">
        <v>0</v>
      </c>
      <c r="AG23" s="7">
        <f>AG26+AG27</f>
        <v>99</v>
      </c>
      <c r="AH23" s="8">
        <v>0</v>
      </c>
      <c r="AI23" s="7">
        <v>0</v>
      </c>
      <c r="AJ23" s="7">
        <v>0</v>
      </c>
      <c r="AK23" s="7">
        <v>0</v>
      </c>
      <c r="AL23" s="7">
        <v>0</v>
      </c>
      <c r="AM23" s="7"/>
      <c r="AN23" s="7">
        <v>0</v>
      </c>
    </row>
    <row r="24" spans="1:40" s="14" customFormat="1" x14ac:dyDescent="0.25">
      <c r="A24" s="11" t="s">
        <v>38</v>
      </c>
      <c r="B24" s="12" t="s">
        <v>39</v>
      </c>
      <c r="C24" s="12">
        <v>0</v>
      </c>
      <c r="D24" s="12">
        <f>[1]Лист10!D24</f>
        <v>415</v>
      </c>
      <c r="E24" s="12">
        <v>311</v>
      </c>
      <c r="F24" s="12">
        <v>110</v>
      </c>
      <c r="G24" s="12">
        <v>107</v>
      </c>
      <c r="H24" s="12">
        <v>53</v>
      </c>
      <c r="I24" s="12">
        <v>49</v>
      </c>
      <c r="J24" s="8">
        <f>(H24-G24)/H24*100</f>
        <v>-101.88679245283019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8">
        <v>0</v>
      </c>
      <c r="S24" s="12">
        <v>0</v>
      </c>
      <c r="T24" s="12">
        <v>0</v>
      </c>
      <c r="U24" s="12">
        <v>56</v>
      </c>
      <c r="V24" s="12">
        <v>189</v>
      </c>
      <c r="W24" s="12">
        <v>245</v>
      </c>
      <c r="X24" s="12">
        <v>318</v>
      </c>
      <c r="Y24" s="12">
        <v>445</v>
      </c>
      <c r="Z24" s="8">
        <f t="shared" si="15"/>
        <v>22.955974842767297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3">
        <v>0</v>
      </c>
      <c r="AI24" s="12">
        <v>0</v>
      </c>
      <c r="AJ24" s="12">
        <v>0</v>
      </c>
      <c r="AK24" s="12">
        <v>0</v>
      </c>
      <c r="AL24" s="12">
        <v>0</v>
      </c>
      <c r="AM24" s="12"/>
      <c r="AN24" s="12">
        <v>0</v>
      </c>
    </row>
    <row r="25" spans="1:40" ht="33.75" x14ac:dyDescent="0.25">
      <c r="A25" s="9" t="s">
        <v>40</v>
      </c>
      <c r="B25" s="10" t="s">
        <v>41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8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8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8">
        <v>0</v>
      </c>
      <c r="AA25" s="10">
        <v>0</v>
      </c>
      <c r="AB25" s="10">
        <v>0</v>
      </c>
      <c r="AC25" s="10">
        <v>1</v>
      </c>
      <c r="AD25" s="10">
        <v>0</v>
      </c>
      <c r="AE25" s="10">
        <v>0</v>
      </c>
      <c r="AF25" s="10">
        <v>0</v>
      </c>
      <c r="AG25" s="10">
        <v>0</v>
      </c>
      <c r="AH25" s="8">
        <v>0</v>
      </c>
      <c r="AI25" s="10">
        <v>0</v>
      </c>
      <c r="AJ25" s="10">
        <v>0</v>
      </c>
      <c r="AK25" s="10">
        <v>0</v>
      </c>
      <c r="AL25" s="10">
        <v>0</v>
      </c>
      <c r="AM25" s="10"/>
      <c r="AN25" s="10">
        <v>0</v>
      </c>
    </row>
    <row r="26" spans="1:40" ht="22.5" x14ac:dyDescent="0.25">
      <c r="A26" s="9" t="s">
        <v>42</v>
      </c>
      <c r="B26" s="10" t="s">
        <v>43</v>
      </c>
      <c r="C26" s="10">
        <v>0</v>
      </c>
      <c r="D26" s="10">
        <f>129+528</f>
        <v>657</v>
      </c>
      <c r="E26" s="10">
        <v>659</v>
      </c>
      <c r="F26" s="10">
        <v>684</v>
      </c>
      <c r="G26" s="10">
        <v>185</v>
      </c>
      <c r="H26" s="10">
        <v>165</v>
      </c>
      <c r="I26" s="10">
        <v>174</v>
      </c>
      <c r="J26" s="8">
        <f t="shared" ref="J26:J27" si="16">(H26-G26)/H26*100</f>
        <v>-12.121212121212121</v>
      </c>
      <c r="K26" s="10">
        <v>0</v>
      </c>
      <c r="L26" s="10">
        <f>38+795</f>
        <v>833</v>
      </c>
      <c r="M26" s="10">
        <v>825</v>
      </c>
      <c r="N26" s="10">
        <v>810</v>
      </c>
      <c r="O26" s="10">
        <v>213</v>
      </c>
      <c r="P26" s="10">
        <v>256</v>
      </c>
      <c r="Q26" s="10">
        <v>211</v>
      </c>
      <c r="R26" s="8">
        <f t="shared" si="13"/>
        <v>16.796875</v>
      </c>
      <c r="S26" s="10">
        <v>0</v>
      </c>
      <c r="T26" s="10">
        <f>2+14</f>
        <v>16</v>
      </c>
      <c r="U26" s="10">
        <v>0</v>
      </c>
      <c r="V26" s="10">
        <v>0</v>
      </c>
      <c r="W26" s="10">
        <v>0</v>
      </c>
      <c r="X26" s="10">
        <v>45</v>
      </c>
      <c r="Y26" s="10">
        <v>52</v>
      </c>
      <c r="Z26" s="8">
        <f t="shared" si="15"/>
        <v>100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70</v>
      </c>
      <c r="AG26" s="10">
        <v>58</v>
      </c>
      <c r="AH26" s="8">
        <v>0</v>
      </c>
      <c r="AI26" s="10">
        <v>0</v>
      </c>
      <c r="AJ26" s="10">
        <v>0</v>
      </c>
      <c r="AK26" s="10">
        <v>0</v>
      </c>
      <c r="AL26" s="10">
        <v>0</v>
      </c>
      <c r="AM26" s="10"/>
      <c r="AN26" s="10">
        <v>0</v>
      </c>
    </row>
    <row r="27" spans="1:40" ht="22.5" x14ac:dyDescent="0.25">
      <c r="A27" s="9" t="s">
        <v>44</v>
      </c>
      <c r="B27" s="10" t="str">
        <f>B11</f>
        <v xml:space="preserve">техническое обслуживание электросетевых объектов </v>
      </c>
      <c r="C27" s="10">
        <v>0</v>
      </c>
      <c r="D27" s="10">
        <v>74</v>
      </c>
      <c r="E27" s="10">
        <v>78</v>
      </c>
      <c r="F27" s="10">
        <v>80</v>
      </c>
      <c r="G27" s="10">
        <v>50</v>
      </c>
      <c r="H27" s="10">
        <v>87</v>
      </c>
      <c r="I27" s="10">
        <v>81</v>
      </c>
      <c r="J27" s="8">
        <f t="shared" si="16"/>
        <v>42.528735632183903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8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65</v>
      </c>
      <c r="Y27" s="10">
        <v>68</v>
      </c>
      <c r="Z27" s="8">
        <f t="shared" si="15"/>
        <v>100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45</v>
      </c>
      <c r="AG27" s="10">
        <v>41</v>
      </c>
      <c r="AH27" s="8">
        <v>0</v>
      </c>
      <c r="AI27" s="10">
        <v>0</v>
      </c>
      <c r="AJ27" s="10">
        <v>0</v>
      </c>
      <c r="AK27" s="10">
        <v>0</v>
      </c>
      <c r="AL27" s="10">
        <v>0</v>
      </c>
      <c r="AM27" s="10"/>
      <c r="AN27" s="10">
        <v>0</v>
      </c>
    </row>
    <row r="28" spans="1:40" ht="22.5" x14ac:dyDescent="0.25">
      <c r="A28" s="9" t="s">
        <v>45</v>
      </c>
      <c r="B28" s="10" t="str">
        <f>B22</f>
        <v xml:space="preserve">прочее (прочие электромонтажные работы) </v>
      </c>
      <c r="C28" s="10">
        <v>0</v>
      </c>
      <c r="D28" s="10">
        <f>[1]Лист10!D27</f>
        <v>570</v>
      </c>
      <c r="E28" s="10">
        <v>552</v>
      </c>
      <c r="F28" s="10">
        <v>533</v>
      </c>
      <c r="G28" s="10">
        <v>320</v>
      </c>
      <c r="H28" s="10">
        <v>115</v>
      </c>
      <c r="I28" s="10">
        <v>120</v>
      </c>
      <c r="J28" s="8">
        <f>(H28-G28)/H28*100</f>
        <v>-178.26086956521738</v>
      </c>
      <c r="K28" s="10">
        <v>0</v>
      </c>
      <c r="L28" s="10">
        <f>[1]Лист10!G27</f>
        <v>740</v>
      </c>
      <c r="M28" s="10">
        <v>752</v>
      </c>
      <c r="N28" s="10">
        <v>430</v>
      </c>
      <c r="O28" s="10">
        <v>255</v>
      </c>
      <c r="P28" s="10">
        <v>136</v>
      </c>
      <c r="Q28" s="10">
        <v>145</v>
      </c>
      <c r="R28" s="8">
        <f t="shared" si="13"/>
        <v>-87.5</v>
      </c>
      <c r="S28" s="10">
        <v>0</v>
      </c>
      <c r="T28" s="10">
        <f>[1]Лист10!J27</f>
        <v>150</v>
      </c>
      <c r="U28" s="10">
        <v>4</v>
      </c>
      <c r="V28" s="10">
        <v>5</v>
      </c>
      <c r="W28" s="10">
        <v>4</v>
      </c>
      <c r="X28" s="10">
        <v>145</v>
      </c>
      <c r="Y28" s="10">
        <v>67</v>
      </c>
      <c r="Z28" s="8">
        <f t="shared" si="15"/>
        <v>97.241379310344826</v>
      </c>
      <c r="AA28" s="10">
        <v>0</v>
      </c>
      <c r="AB28" s="10">
        <f>[1]Лист10!M27</f>
        <v>90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8">
        <v>0</v>
      </c>
      <c r="AI28" s="10">
        <v>0</v>
      </c>
      <c r="AJ28" s="10">
        <v>0</v>
      </c>
      <c r="AK28" s="10">
        <v>0</v>
      </c>
      <c r="AL28" s="10">
        <v>0</v>
      </c>
      <c r="AM28" s="10"/>
      <c r="AN28" s="10">
        <v>0</v>
      </c>
    </row>
    <row r="29" spans="1:40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8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</row>
    <row r="30" spans="1:40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7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</row>
  </sheetData>
  <mergeCells count="9">
    <mergeCell ref="A1:AN1"/>
    <mergeCell ref="A2:A4"/>
    <mergeCell ref="B2:B4"/>
    <mergeCell ref="C2:AN2"/>
    <mergeCell ref="C3:J3"/>
    <mergeCell ref="K3:R3"/>
    <mergeCell ref="S3:Z3"/>
    <mergeCell ref="AA3:AH3"/>
    <mergeCell ref="AI3:A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dcterms:created xsi:type="dcterms:W3CDTF">2024-03-11T00:09:25Z</dcterms:created>
  <dcterms:modified xsi:type="dcterms:W3CDTF">2024-03-11T00:19:26Z</dcterms:modified>
</cp:coreProperties>
</file>