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\Share\Общая\Василий Николаевич Оденчук\Раскрытие информации МУП РЭС\Еще не загружено\Раздел 10.4\"/>
    </mc:Choice>
  </mc:AlternateContent>
  <bookViews>
    <workbookView xWindow="0" yWindow="0" windowWidth="28800" windowHeight="12435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8" i="1" l="1"/>
  <c r="AE23" i="1" s="1"/>
  <c r="AC28" i="1"/>
  <c r="V28" i="1"/>
  <c r="V12" i="1" s="1"/>
  <c r="T28" i="1"/>
  <c r="M28" i="1"/>
  <c r="K28" i="1"/>
  <c r="D28" i="1"/>
  <c r="D12" i="1" s="1"/>
  <c r="B28" i="1"/>
  <c r="AL27" i="1"/>
  <c r="AC27" i="1"/>
  <c r="K27" i="1"/>
  <c r="B27" i="1"/>
  <c r="AL26" i="1"/>
  <c r="AC26" i="1"/>
  <c r="V26" i="1"/>
  <c r="V9" i="1" s="1"/>
  <c r="T26" i="1"/>
  <c r="M26" i="1"/>
  <c r="K26" i="1"/>
  <c r="D26" i="1"/>
  <c r="D23" i="1" s="1"/>
  <c r="AC25" i="1"/>
  <c r="AC24" i="1"/>
  <c r="K24" i="1"/>
  <c r="D24" i="1"/>
  <c r="AK23" i="1"/>
  <c r="AL23" i="1" s="1"/>
  <c r="AJ23" i="1"/>
  <c r="AF23" i="1"/>
  <c r="AB23" i="1"/>
  <c r="AA23" i="1"/>
  <c r="AC23" i="1" s="1"/>
  <c r="Z23" i="1"/>
  <c r="Y23" i="1"/>
  <c r="X23" i="1"/>
  <c r="W23" i="1"/>
  <c r="S23" i="1"/>
  <c r="T23" i="1" s="1"/>
  <c r="R23" i="1"/>
  <c r="Q23" i="1"/>
  <c r="P23" i="1"/>
  <c r="O23" i="1"/>
  <c r="N23" i="1"/>
  <c r="M23" i="1"/>
  <c r="J23" i="1"/>
  <c r="K23" i="1" s="1"/>
  <c r="I23" i="1"/>
  <c r="H23" i="1"/>
  <c r="G23" i="1"/>
  <c r="F23" i="1"/>
  <c r="E23" i="1"/>
  <c r="B22" i="1"/>
  <c r="M21" i="1"/>
  <c r="W15" i="1"/>
  <c r="AF14" i="1"/>
  <c r="AE14" i="1"/>
  <c r="W14" i="1"/>
  <c r="V14" i="1"/>
  <c r="T14" i="1"/>
  <c r="S14" i="1"/>
  <c r="R14" i="1"/>
  <c r="Q14" i="1"/>
  <c r="P14" i="1"/>
  <c r="O14" i="1"/>
  <c r="N14" i="1"/>
  <c r="M14" i="1"/>
  <c r="K14" i="1"/>
  <c r="J14" i="1"/>
  <c r="I14" i="1"/>
  <c r="H14" i="1"/>
  <c r="G14" i="1"/>
  <c r="F14" i="1"/>
  <c r="E14" i="1"/>
  <c r="D14" i="1"/>
  <c r="AK12" i="1"/>
  <c r="AJ12" i="1"/>
  <c r="AF12" i="1"/>
  <c r="AE12" i="1"/>
  <c r="AC12" i="1"/>
  <c r="Y12" i="1"/>
  <c r="X12" i="1"/>
  <c r="W12" i="1"/>
  <c r="S12" i="1"/>
  <c r="T12" i="1" s="1"/>
  <c r="R12" i="1"/>
  <c r="Q12" i="1"/>
  <c r="P12" i="1"/>
  <c r="O12" i="1"/>
  <c r="M12" i="1"/>
  <c r="J12" i="1"/>
  <c r="K12" i="1" s="1"/>
  <c r="I12" i="1"/>
  <c r="H12" i="1"/>
  <c r="G12" i="1"/>
  <c r="F12" i="1"/>
  <c r="E12" i="1"/>
  <c r="AK11" i="1"/>
  <c r="AL11" i="1" s="1"/>
  <c r="AJ11" i="1"/>
  <c r="AC11" i="1"/>
  <c r="T11" i="1"/>
  <c r="S11" i="1"/>
  <c r="R11" i="1"/>
  <c r="Q11" i="1"/>
  <c r="P11" i="1"/>
  <c r="O11" i="1"/>
  <c r="M11" i="1"/>
  <c r="K11" i="1"/>
  <c r="J11" i="1"/>
  <c r="I11" i="1"/>
  <c r="H11" i="1"/>
  <c r="G11" i="1"/>
  <c r="F11" i="1"/>
  <c r="E11" i="1"/>
  <c r="D11" i="1"/>
  <c r="AL10" i="1"/>
  <c r="AC10" i="1"/>
  <c r="T10" i="1"/>
  <c r="K10" i="1"/>
  <c r="AL9" i="1"/>
  <c r="AK9" i="1"/>
  <c r="AK6" i="1" s="1"/>
  <c r="AL6" i="1" s="1"/>
  <c r="AJ9" i="1"/>
  <c r="AJ6" i="1" s="1"/>
  <c r="AF9" i="1"/>
  <c r="AE9" i="1"/>
  <c r="AC9" i="1"/>
  <c r="AB9" i="1"/>
  <c r="AA9" i="1"/>
  <c r="W9" i="1"/>
  <c r="S9" i="1"/>
  <c r="S6" i="1" s="1"/>
  <c r="R9" i="1"/>
  <c r="R6" i="1" s="1"/>
  <c r="Q9" i="1"/>
  <c r="P9" i="1"/>
  <c r="O9" i="1"/>
  <c r="O6" i="1" s="1"/>
  <c r="M9" i="1"/>
  <c r="K9" i="1"/>
  <c r="J9" i="1"/>
  <c r="I9" i="1"/>
  <c r="H9" i="1"/>
  <c r="G9" i="1"/>
  <c r="F9" i="1"/>
  <c r="E9" i="1"/>
  <c r="AJ8" i="1"/>
  <c r="AF8" i="1"/>
  <c r="AE8" i="1"/>
  <c r="AB8" i="1"/>
  <c r="AC8" i="1" s="1"/>
  <c r="AA8" i="1"/>
  <c r="Z8" i="1"/>
  <c r="Y8" i="1"/>
  <c r="X8" i="1"/>
  <c r="X6" i="1" s="1"/>
  <c r="W8" i="1"/>
  <c r="W6" i="1" s="1"/>
  <c r="V8" i="1"/>
  <c r="V6" i="1" s="1"/>
  <c r="T8" i="1"/>
  <c r="S8" i="1"/>
  <c r="R8" i="1"/>
  <c r="Q8" i="1"/>
  <c r="P8" i="1"/>
  <c r="P6" i="1" s="1"/>
  <c r="O8" i="1"/>
  <c r="M8" i="1"/>
  <c r="J8" i="1"/>
  <c r="J6" i="1" s="1"/>
  <c r="I8" i="1"/>
  <c r="I6" i="1" s="1"/>
  <c r="H8" i="1"/>
  <c r="H6" i="1" s="1"/>
  <c r="G8" i="1"/>
  <c r="G6" i="1" s="1"/>
  <c r="F8" i="1"/>
  <c r="E8" i="1"/>
  <c r="D8" i="1"/>
  <c r="AL7" i="1"/>
  <c r="AF7" i="1"/>
  <c r="AF6" i="1" s="1"/>
  <c r="AE7" i="1"/>
  <c r="AE6" i="1" s="1"/>
  <c r="AC7" i="1"/>
  <c r="V7" i="1"/>
  <c r="T7" i="1"/>
  <c r="M7" i="1"/>
  <c r="K7" i="1"/>
  <c r="AI6" i="1"/>
  <c r="AH6" i="1"/>
  <c r="AG6" i="1"/>
  <c r="AB6" i="1"/>
  <c r="AC6" i="1" s="1"/>
  <c r="AA6" i="1"/>
  <c r="Z6" i="1"/>
  <c r="Y6" i="1"/>
  <c r="Q6" i="1"/>
  <c r="N6" i="1"/>
  <c r="M6" i="1"/>
  <c r="G5" i="1"/>
  <c r="H5" i="1" s="1"/>
  <c r="K5" i="1" s="1"/>
  <c r="L5" i="1" s="1"/>
  <c r="M5" i="1" s="1"/>
  <c r="N5" i="1" s="1"/>
  <c r="O5" i="1" s="1"/>
  <c r="P5" i="1" s="1"/>
  <c r="Q5" i="1" s="1"/>
  <c r="T5" i="1" s="1"/>
  <c r="U5" i="1" s="1"/>
  <c r="V5" i="1" s="1"/>
  <c r="W5" i="1" s="1"/>
  <c r="X5" i="1" s="1"/>
  <c r="Y5" i="1" s="1"/>
  <c r="Z5" i="1" s="1"/>
  <c r="AC5" i="1" s="1"/>
  <c r="AD5" i="1" s="1"/>
  <c r="AE5" i="1" s="1"/>
  <c r="AF5" i="1" s="1"/>
  <c r="AG5" i="1" s="1"/>
  <c r="AH5" i="1" s="1"/>
  <c r="AI5" i="1" s="1"/>
  <c r="AL5" i="1" s="1"/>
  <c r="AM5" i="1" s="1"/>
  <c r="AN5" i="1" s="1"/>
  <c r="AO5" i="1" s="1"/>
  <c r="AP5" i="1" s="1"/>
  <c r="AT5" i="1" s="1"/>
  <c r="M4" i="1"/>
  <c r="V4" i="1" s="1"/>
  <c r="AE4" i="1" s="1"/>
  <c r="L4" i="1"/>
  <c r="U4" i="1" s="1"/>
  <c r="AD4" i="1" s="1"/>
  <c r="T6" i="1" l="1"/>
  <c r="K6" i="1"/>
  <c r="V23" i="1"/>
  <c r="K8" i="1"/>
  <c r="E6" i="1"/>
  <c r="T9" i="1"/>
  <c r="D9" i="1"/>
  <c r="D6" i="1" s="1"/>
  <c r="F6" i="1"/>
</calcChain>
</file>

<file path=xl/sharedStrings.xml><?xml version="1.0" encoding="utf-8"?>
<sst xmlns="http://schemas.openxmlformats.org/spreadsheetml/2006/main" count="53" uniqueCount="46">
  <si>
    <t>Количество обращений, поступивших  в 2024 г всего; обращений, содержащих жалобу и заявку на оказание
услуг, а так же количество обращений, по которым были заключены договоры об осуществлении технологического
присоединения и договоры об оказании услуг по передаче электрической энергии, а так же по которым были урегулированы
жалобы в отчетном периоде (в динамике по отношению к 2023 году):</t>
  </si>
  <si>
    <t xml:space="preserve">N </t>
  </si>
  <si>
    <t xml:space="preserve">Категории обращений потребителей </t>
  </si>
  <si>
    <t xml:space="preserve">Формы обслуживания </t>
  </si>
  <si>
    <t xml:space="preserve">Очная форма </t>
  </si>
  <si>
    <t xml:space="preserve">Заочная форма с использованием телефонной связи </t>
  </si>
  <si>
    <t xml:space="preserve">Электронная форма с использованием сети Интернет </t>
  </si>
  <si>
    <t xml:space="preserve">Письменная форма с использованием почтовой связи </t>
  </si>
  <si>
    <t xml:space="preserve">Прочее </t>
  </si>
  <si>
    <t xml:space="preserve">Динамика изменения показателя, % </t>
  </si>
  <si>
    <t xml:space="preserve">Всего обращений потребителей, в том числе: </t>
  </si>
  <si>
    <t>1.1</t>
  </si>
  <si>
    <t xml:space="preserve">оказание услуг по передаче электрической энергии </t>
  </si>
  <si>
    <t>1.2</t>
  </si>
  <si>
    <t xml:space="preserve">осуществление технологического присоединения </t>
  </si>
  <si>
    <t>1.3</t>
  </si>
  <si>
    <t xml:space="preserve">коммерческий учет электрической энергии </t>
  </si>
  <si>
    <t>1.4</t>
  </si>
  <si>
    <t xml:space="preserve">качество обслуживания </t>
  </si>
  <si>
    <t>1.5</t>
  </si>
  <si>
    <t xml:space="preserve">техническое обслуживание электросетевых объектов </t>
  </si>
  <si>
    <t>1.6</t>
  </si>
  <si>
    <t xml:space="preserve">прочее (прочие электромонтажные работы) </t>
  </si>
  <si>
    <t>в том числе</t>
  </si>
  <si>
    <t xml:space="preserve">Жалобы </t>
  </si>
  <si>
    <t>2.1</t>
  </si>
  <si>
    <t xml:space="preserve">оказание услуг по передаче электрической энергии, в том числе: </t>
  </si>
  <si>
    <t>2.1.1</t>
  </si>
  <si>
    <t xml:space="preserve">качество услуг по передаче электрической энергии </t>
  </si>
  <si>
    <t>2.1.2</t>
  </si>
  <si>
    <t xml:space="preserve">качество электрической энергии </t>
  </si>
  <si>
    <t>2.2</t>
  </si>
  <si>
    <t>2.3</t>
  </si>
  <si>
    <t>2.4</t>
  </si>
  <si>
    <t>2.5</t>
  </si>
  <si>
    <t xml:space="preserve">техническое обслуживание объектов электросетевого хозяйства </t>
  </si>
  <si>
    <t>2.6</t>
  </si>
  <si>
    <t xml:space="preserve">Заявка на оказание услуг </t>
  </si>
  <si>
    <t>3.1</t>
  </si>
  <si>
    <t xml:space="preserve">по технологическому присоединению </t>
  </si>
  <si>
    <t>3.2</t>
  </si>
  <si>
    <t xml:space="preserve">на заключение договора на оказание услуг по передаче электрической энергии </t>
  </si>
  <si>
    <t>3.3</t>
  </si>
  <si>
    <t xml:space="preserve">организация коммерческого учета электрической энергии </t>
  </si>
  <si>
    <t>3.4</t>
  </si>
  <si>
    <t>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</si>
</sst>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.5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/>
    <xf numFmtId="4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2" fontId="4" fillId="0" borderId="3" xfId="0" applyNumberFormat="1" applyFont="1" applyBorder="1" applyAlignment="1">
      <alignment horizontal="right" vertical="center" wrapText="1"/>
    </xf>
    <xf numFmtId="49" fontId="5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49" fontId="5" fillId="2" borderId="3" xfId="0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0" fillId="2" borderId="0" xfId="0" applyFill="1"/>
    <xf numFmtId="0" fontId="1" fillId="2" borderId="0" xfId="0" applyFont="1" applyFill="1"/>
    <xf numFmtId="49" fontId="5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2" fontId="4" fillId="0" borderId="2" xfId="0" applyNumberFormat="1" applyFont="1" applyBorder="1" applyAlignment="1">
      <alignment horizontal="right" vertical="center" wrapText="1"/>
    </xf>
    <xf numFmtId="49" fontId="3" fillId="0" borderId="0" xfId="0" applyNumberFormat="1" applyFont="1" applyBorder="1"/>
    <xf numFmtId="0" fontId="3" fillId="0" borderId="0" xfId="0" applyFont="1" applyBorder="1"/>
    <xf numFmtId="2" fontId="4" fillId="0" borderId="0" xfId="0" applyNumberFormat="1" applyFont="1" applyBorder="1" applyAlignment="1">
      <alignment horizontal="right" vertical="center" wrapText="1"/>
    </xf>
    <xf numFmtId="0" fontId="0" fillId="0" borderId="0" xfId="0" applyBorder="1"/>
    <xf numFmtId="49" fontId="3" fillId="0" borderId="0" xfId="0" applyNumberFormat="1" applyFont="1"/>
    <xf numFmtId="0" fontId="3" fillId="0" borderId="0" xfId="0" applyFont="1"/>
    <xf numFmtId="2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center"/>
    </xf>
    <xf numFmtId="49" fontId="0" fillId="0" borderId="0" xfId="0" applyNumberFormat="1"/>
    <xf numFmtId="2" fontId="0" fillId="0" borderId="0" xfId="0" applyNumberForma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59;&#1055;%20&#1056;&#1069;&#1057;\2%20&#1040;&#1053;&#1040;&#1051;&#1048;&#1047;%20&#1054;&#1058;&#1063;&#1045;&#1058;&#1067;\&#1056;&#1040;&#1057;&#1050;&#1056;&#1067;&#1058;&#1048;&#1045;%20&#1048;&#1053;&#1060;%20&#1053;&#1040;%20&#1057;&#1040;&#1049;&#1058;\2024\&#1054;%20&#1082;&#1072;&#1095;&#1077;&#1089;&#1090;&#1074;&#1077;%20&#1086;&#1073;&#1089;&#1083;&#1091;&#1078;&#1080;&#1074;&#1072;&#1085;&#1080;&#1103;\&#1050;&#1072;&#1095;&#1077;&#1089;&#1090;&#1074;&#1086;%20&#1086;&#1073;&#1089;&#1083;&#1091;&#1078;&#1080;&#1074;&#1072;&#108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Для приказа дисп"/>
      <sheetName val="Для приказа дисп 2"/>
      <sheetName val="Для приказа учет "/>
      <sheetName val="Для приказа учет2"/>
      <sheetName val="Для приказа ТП"/>
      <sheetName val="Лист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1">
          <cell r="G21">
            <v>107</v>
          </cell>
        </row>
      </sheetData>
      <sheetData sheetId="9"/>
      <sheetData sheetId="10"/>
      <sheetData sheetId="11"/>
      <sheetData sheetId="12">
        <row r="24">
          <cell r="D24">
            <v>415</v>
          </cell>
        </row>
        <row r="27">
          <cell r="D27">
            <v>570</v>
          </cell>
          <cell r="G27">
            <v>740</v>
          </cell>
          <cell r="J27">
            <v>150</v>
          </cell>
          <cell r="M27">
            <v>90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4"/>
  <sheetViews>
    <sheetView tabSelected="1" workbookViewId="0">
      <selection activeCell="A29" sqref="A29"/>
    </sheetView>
  </sheetViews>
  <sheetFormatPr defaultRowHeight="15" x14ac:dyDescent="0.25"/>
  <cols>
    <col min="1" max="1" width="5.5703125" style="36" customWidth="1"/>
    <col min="2" max="2" width="29.85546875" customWidth="1"/>
    <col min="3" max="10" width="5.28515625" customWidth="1"/>
    <col min="11" max="11" width="10" style="37" customWidth="1"/>
    <col min="12" max="19" width="5.85546875" customWidth="1"/>
    <col min="20" max="20" width="10.28515625" customWidth="1"/>
    <col min="21" max="28" width="6" customWidth="1"/>
    <col min="29" max="29" width="10.7109375" customWidth="1"/>
    <col min="30" max="37" width="6.140625" customWidth="1"/>
    <col min="38" max="38" width="10.7109375" customWidth="1"/>
    <col min="39" max="45" width="5.85546875" customWidth="1"/>
    <col min="46" max="46" width="10.7109375" customWidth="1"/>
    <col min="47" max="52" width="9.140625" customWidth="1"/>
  </cols>
  <sheetData>
    <row r="1" spans="1:53" s="2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53" s="6" customFormat="1" x14ac:dyDescent="0.25">
      <c r="A2" s="3" t="s">
        <v>1</v>
      </c>
      <c r="B2" s="4" t="s">
        <v>2</v>
      </c>
      <c r="C2" s="5" t="s">
        <v>3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</row>
    <row r="3" spans="1:53" s="6" customFormat="1" x14ac:dyDescent="0.25">
      <c r="A3" s="7"/>
      <c r="B3" s="8"/>
      <c r="C3" s="5" t="s">
        <v>4</v>
      </c>
      <c r="D3" s="5"/>
      <c r="E3" s="5"/>
      <c r="F3" s="5"/>
      <c r="G3" s="5"/>
      <c r="H3" s="5"/>
      <c r="I3" s="5"/>
      <c r="J3" s="5"/>
      <c r="K3" s="5"/>
      <c r="L3" s="5" t="s">
        <v>5</v>
      </c>
      <c r="M3" s="5"/>
      <c r="N3" s="5"/>
      <c r="O3" s="5"/>
      <c r="P3" s="5"/>
      <c r="Q3" s="5"/>
      <c r="R3" s="5"/>
      <c r="S3" s="5"/>
      <c r="T3" s="5"/>
      <c r="U3" s="5" t="s">
        <v>6</v>
      </c>
      <c r="V3" s="5"/>
      <c r="W3" s="5"/>
      <c r="X3" s="5"/>
      <c r="Y3" s="5"/>
      <c r="Z3" s="5"/>
      <c r="AA3" s="5"/>
      <c r="AB3" s="5"/>
      <c r="AC3" s="5"/>
      <c r="AD3" s="5" t="s">
        <v>7</v>
      </c>
      <c r="AE3" s="5"/>
      <c r="AF3" s="5"/>
      <c r="AG3" s="5"/>
      <c r="AH3" s="5"/>
      <c r="AI3" s="5"/>
      <c r="AJ3" s="5"/>
      <c r="AK3" s="5"/>
      <c r="AL3" s="5"/>
      <c r="AM3" s="5" t="s">
        <v>8</v>
      </c>
      <c r="AN3" s="5"/>
      <c r="AO3" s="5"/>
      <c r="AP3" s="5"/>
      <c r="AQ3" s="5"/>
      <c r="AR3" s="5"/>
      <c r="AS3" s="5"/>
      <c r="AT3" s="5"/>
    </row>
    <row r="4" spans="1:53" s="6" customFormat="1" ht="42" x14ac:dyDescent="0.25">
      <c r="A4" s="9"/>
      <c r="B4" s="10"/>
      <c r="C4" s="11">
        <v>2017</v>
      </c>
      <c r="D4" s="11">
        <v>2018</v>
      </c>
      <c r="E4" s="11">
        <v>2019</v>
      </c>
      <c r="F4" s="11">
        <v>2020</v>
      </c>
      <c r="G4" s="11">
        <v>2021</v>
      </c>
      <c r="H4" s="11">
        <v>2022</v>
      </c>
      <c r="I4" s="11">
        <v>2023</v>
      </c>
      <c r="J4" s="11">
        <v>2024</v>
      </c>
      <c r="K4" s="12" t="s">
        <v>9</v>
      </c>
      <c r="L4" s="11">
        <f>C4</f>
        <v>2017</v>
      </c>
      <c r="M4" s="11">
        <f>D4</f>
        <v>2018</v>
      </c>
      <c r="N4" s="11">
        <v>2019</v>
      </c>
      <c r="O4" s="11">
        <v>2020</v>
      </c>
      <c r="P4" s="11">
        <v>2021</v>
      </c>
      <c r="Q4" s="11">
        <v>2022</v>
      </c>
      <c r="R4" s="11">
        <v>2023</v>
      </c>
      <c r="S4" s="11">
        <v>2024</v>
      </c>
      <c r="T4" s="11" t="s">
        <v>9</v>
      </c>
      <c r="U4" s="11">
        <f>L4</f>
        <v>2017</v>
      </c>
      <c r="V4" s="11">
        <f>M4</f>
        <v>2018</v>
      </c>
      <c r="W4" s="11">
        <v>2019</v>
      </c>
      <c r="X4" s="11">
        <v>2020</v>
      </c>
      <c r="Y4" s="11">
        <v>2021</v>
      </c>
      <c r="Z4" s="11">
        <v>2022</v>
      </c>
      <c r="AA4" s="11">
        <v>2023</v>
      </c>
      <c r="AB4" s="11">
        <v>2024</v>
      </c>
      <c r="AC4" s="11" t="s">
        <v>9</v>
      </c>
      <c r="AD4" s="11">
        <f>U4</f>
        <v>2017</v>
      </c>
      <c r="AE4" s="11">
        <f>V4</f>
        <v>2018</v>
      </c>
      <c r="AF4" s="11">
        <v>2019</v>
      </c>
      <c r="AG4" s="11">
        <v>2020</v>
      </c>
      <c r="AH4" s="11">
        <v>2021</v>
      </c>
      <c r="AI4" s="11">
        <v>2022</v>
      </c>
      <c r="AJ4" s="11">
        <v>2023</v>
      </c>
      <c r="AK4" s="11">
        <v>2024</v>
      </c>
      <c r="AL4" s="11" t="s">
        <v>9</v>
      </c>
      <c r="AM4" s="11">
        <v>2018</v>
      </c>
      <c r="AN4" s="11">
        <v>2019</v>
      </c>
      <c r="AO4" s="11">
        <v>2020</v>
      </c>
      <c r="AP4" s="11">
        <v>2021</v>
      </c>
      <c r="AQ4" s="11">
        <v>2022</v>
      </c>
      <c r="AR4" s="11">
        <v>2023</v>
      </c>
      <c r="AS4" s="11">
        <v>2024</v>
      </c>
      <c r="AT4" s="11" t="s">
        <v>9</v>
      </c>
    </row>
    <row r="5" spans="1:53" s="6" customFormat="1" hidden="1" x14ac:dyDescent="0.25">
      <c r="A5" s="13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1">
        <f>F5+1</f>
        <v>7</v>
      </c>
      <c r="H5" s="11">
        <f t="shared" ref="H5:AI5" si="0">G5+1</f>
        <v>8</v>
      </c>
      <c r="I5" s="11"/>
      <c r="J5" s="11"/>
      <c r="K5" s="11">
        <f>H5+1</f>
        <v>9</v>
      </c>
      <c r="L5" s="11">
        <f t="shared" si="0"/>
        <v>10</v>
      </c>
      <c r="M5" s="11">
        <f t="shared" si="0"/>
        <v>11</v>
      </c>
      <c r="N5" s="11">
        <f t="shared" si="0"/>
        <v>12</v>
      </c>
      <c r="O5" s="11">
        <f t="shared" si="0"/>
        <v>13</v>
      </c>
      <c r="P5" s="11">
        <f t="shared" si="0"/>
        <v>14</v>
      </c>
      <c r="Q5" s="11">
        <f t="shared" si="0"/>
        <v>15</v>
      </c>
      <c r="R5" s="11"/>
      <c r="S5" s="11"/>
      <c r="T5" s="11">
        <f>Q5+1</f>
        <v>16</v>
      </c>
      <c r="U5" s="11">
        <f t="shared" si="0"/>
        <v>17</v>
      </c>
      <c r="V5" s="11">
        <f t="shared" si="0"/>
        <v>18</v>
      </c>
      <c r="W5" s="11">
        <f t="shared" si="0"/>
        <v>19</v>
      </c>
      <c r="X5" s="11">
        <f t="shared" si="0"/>
        <v>20</v>
      </c>
      <c r="Y5" s="11">
        <f t="shared" si="0"/>
        <v>21</v>
      </c>
      <c r="Z5" s="11">
        <f t="shared" si="0"/>
        <v>22</v>
      </c>
      <c r="AA5" s="11"/>
      <c r="AB5" s="11"/>
      <c r="AC5" s="11">
        <f>Z5+1</f>
        <v>23</v>
      </c>
      <c r="AD5" s="11">
        <f t="shared" si="0"/>
        <v>24</v>
      </c>
      <c r="AE5" s="11">
        <f t="shared" si="0"/>
        <v>25</v>
      </c>
      <c r="AF5" s="11">
        <f t="shared" si="0"/>
        <v>26</v>
      </c>
      <c r="AG5" s="11">
        <f t="shared" si="0"/>
        <v>27</v>
      </c>
      <c r="AH5" s="11">
        <f t="shared" si="0"/>
        <v>28</v>
      </c>
      <c r="AI5" s="11">
        <f t="shared" si="0"/>
        <v>29</v>
      </c>
      <c r="AJ5" s="11"/>
      <c r="AK5" s="11"/>
      <c r="AL5" s="11">
        <f>AI5+1</f>
        <v>30</v>
      </c>
      <c r="AM5" s="11">
        <f t="shared" ref="AM5:AP5" si="1">AL5+1</f>
        <v>31</v>
      </c>
      <c r="AN5" s="11">
        <f t="shared" si="1"/>
        <v>32</v>
      </c>
      <c r="AO5" s="11">
        <f t="shared" si="1"/>
        <v>33</v>
      </c>
      <c r="AP5" s="11">
        <f t="shared" si="1"/>
        <v>34</v>
      </c>
      <c r="AQ5" s="11"/>
      <c r="AR5" s="11"/>
      <c r="AS5" s="11"/>
      <c r="AT5" s="11">
        <f>AP5+1</f>
        <v>35</v>
      </c>
    </row>
    <row r="6" spans="1:53" s="6" customFormat="1" ht="21" x14ac:dyDescent="0.25">
      <c r="A6" s="14">
        <v>1</v>
      </c>
      <c r="B6" s="15" t="s">
        <v>10</v>
      </c>
      <c r="C6" s="15">
        <v>0</v>
      </c>
      <c r="D6" s="15">
        <f>D8+D9+D11+D12</f>
        <v>1774</v>
      </c>
      <c r="E6" s="15">
        <f>E8+E9+E11+E12</f>
        <v>1648</v>
      </c>
      <c r="F6" s="15">
        <f>F8+F9+F11+F12</f>
        <v>1407</v>
      </c>
      <c r="G6" s="15">
        <f>G8+G9+G11+G12</f>
        <v>662</v>
      </c>
      <c r="H6" s="15">
        <f>H8+H9+H11+H12</f>
        <v>420</v>
      </c>
      <c r="I6" s="15">
        <f>I8+I9+I11+I12+I10</f>
        <v>426</v>
      </c>
      <c r="J6" s="15">
        <f>J8+J9+J11+J12+J10</f>
        <v>247</v>
      </c>
      <c r="K6" s="16">
        <f>(J6-I6)/I6*100</f>
        <v>-42.018779342723008</v>
      </c>
      <c r="L6" s="15">
        <v>0</v>
      </c>
      <c r="M6" s="15">
        <f>M7+M8+M9+M10+M11+M12</f>
        <v>1726</v>
      </c>
      <c r="N6" s="15">
        <f>N7+N8+N9+N10+N11+N12</f>
        <v>1642</v>
      </c>
      <c r="O6" s="15">
        <f>O8+O9+O11+O12</f>
        <v>1240</v>
      </c>
      <c r="P6" s="15">
        <f>P8+P9+P11+P12</f>
        <v>468</v>
      </c>
      <c r="Q6" s="15">
        <f>Q8+Q9+Q11+Q12+Q7</f>
        <v>1090</v>
      </c>
      <c r="R6" s="15">
        <f>R8+R9+R11+R12+R10+R7</f>
        <v>1010</v>
      </c>
      <c r="S6" s="15">
        <f>S8+S9+S11+S12+S10+S7</f>
        <v>856</v>
      </c>
      <c r="T6" s="16">
        <f>(S6-R6)/R6*100</f>
        <v>-15.247524752475247</v>
      </c>
      <c r="U6" s="15">
        <v>0</v>
      </c>
      <c r="V6" s="15">
        <f>V7+V8+V9+V10+V11+V12</f>
        <v>169</v>
      </c>
      <c r="W6" s="15">
        <f>W7+W8+W9+W10+W11+W12</f>
        <v>61</v>
      </c>
      <c r="X6" s="15">
        <f>X7+X8+X9+X10+X11+X12</f>
        <v>194</v>
      </c>
      <c r="Y6" s="15">
        <f>Y7+Y8+Y9+Y10+Y11+Y12</f>
        <v>249</v>
      </c>
      <c r="Z6" s="15">
        <f>Z7+Z8+Z9+Z10+Z11+Z12</f>
        <v>2563</v>
      </c>
      <c r="AA6" s="15">
        <f>AA8+AA9+AA11+AA12+AA10</f>
        <v>1368</v>
      </c>
      <c r="AB6" s="15">
        <f>AB8+AB9+AB11+AB12+AB10</f>
        <v>1350</v>
      </c>
      <c r="AC6" s="16">
        <f>(AB6-AA6)/AA6*100</f>
        <v>-1.3157894736842104</v>
      </c>
      <c r="AD6" s="15">
        <v>0</v>
      </c>
      <c r="AE6" s="15">
        <f>AE7+AE8+AE9+AE10+AE11+AE12</f>
        <v>90</v>
      </c>
      <c r="AF6" s="15">
        <f>AF7+AF8+AF9+AF10+AF11+AF12</f>
        <v>1</v>
      </c>
      <c r="AG6" s="15">
        <f>AG7+AG8+AG9+AG10+AG11+AG12</f>
        <v>0</v>
      </c>
      <c r="AH6" s="15">
        <f>AH7+AH8+AH9+AH10+AH11+AH12</f>
        <v>0</v>
      </c>
      <c r="AI6" s="15">
        <f>AI7+AI8+AI9+AI10+AI11+AI12</f>
        <v>231</v>
      </c>
      <c r="AJ6" s="15">
        <f>AJ8+AJ9+AJ11+AJ12+AJ10</f>
        <v>162</v>
      </c>
      <c r="AK6" s="15">
        <f>AK8+AK9+AK11+AK12+AK10</f>
        <v>156</v>
      </c>
      <c r="AL6" s="16">
        <f>(AK6-AJ6)/AJ6*100</f>
        <v>-3.7037037037037033</v>
      </c>
      <c r="AM6" s="15">
        <v>0</v>
      </c>
      <c r="AN6" s="15">
        <v>0</v>
      </c>
      <c r="AO6" s="15">
        <v>0</v>
      </c>
      <c r="AP6" s="15">
        <v>0</v>
      </c>
      <c r="AQ6" s="15">
        <v>0</v>
      </c>
      <c r="AR6" s="15">
        <v>0</v>
      </c>
      <c r="AS6" s="15">
        <v>0</v>
      </c>
      <c r="AT6" s="15">
        <v>0</v>
      </c>
    </row>
    <row r="7" spans="1:53" ht="22.5" x14ac:dyDescent="0.25">
      <c r="A7" s="17" t="s">
        <v>11</v>
      </c>
      <c r="B7" s="18" t="s">
        <v>12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1</v>
      </c>
      <c r="I7" s="18">
        <v>2</v>
      </c>
      <c r="J7" s="18">
        <v>2</v>
      </c>
      <c r="K7" s="16">
        <f t="shared" ref="K7:K28" si="2">(J7-I7)/I7*100</f>
        <v>0</v>
      </c>
      <c r="L7" s="18">
        <v>0</v>
      </c>
      <c r="M7" s="18">
        <f>M15+M25</f>
        <v>0</v>
      </c>
      <c r="N7" s="18">
        <v>0</v>
      </c>
      <c r="O7" s="18">
        <v>0</v>
      </c>
      <c r="P7" s="18">
        <v>0</v>
      </c>
      <c r="Q7" s="18">
        <v>698</v>
      </c>
      <c r="R7" s="18">
        <v>652</v>
      </c>
      <c r="S7" s="18">
        <v>530</v>
      </c>
      <c r="T7" s="16">
        <f t="shared" ref="T7:T28" si="3">(S7-R7)/R7*100</f>
        <v>-18.711656441717793</v>
      </c>
      <c r="U7" s="18">
        <v>0</v>
      </c>
      <c r="V7" s="18">
        <f>V15+V25</f>
        <v>0</v>
      </c>
      <c r="W7" s="18">
        <v>0</v>
      </c>
      <c r="X7" s="18">
        <v>0</v>
      </c>
      <c r="Y7" s="18">
        <v>0</v>
      </c>
      <c r="Z7" s="18">
        <v>752</v>
      </c>
      <c r="AA7" s="18">
        <v>692</v>
      </c>
      <c r="AB7" s="18">
        <v>532</v>
      </c>
      <c r="AC7" s="16">
        <f t="shared" ref="AC7:AC28" si="4">(AB7-AA7)/AA7*100</f>
        <v>-23.121387283236995</v>
      </c>
      <c r="AD7" s="18">
        <v>0</v>
      </c>
      <c r="AE7" s="18">
        <f>AE15+AE25</f>
        <v>0</v>
      </c>
      <c r="AF7" s="18">
        <f>AF15+AF25</f>
        <v>1</v>
      </c>
      <c r="AG7" s="18">
        <v>0</v>
      </c>
      <c r="AH7" s="18">
        <v>0</v>
      </c>
      <c r="AI7" s="18">
        <v>75</v>
      </c>
      <c r="AJ7" s="18">
        <v>63</v>
      </c>
      <c r="AK7" s="18">
        <v>61</v>
      </c>
      <c r="AL7" s="16">
        <f t="shared" ref="AL7:AL27" si="5">(AK7-AJ7)/AJ7*100</f>
        <v>-3.1746031746031744</v>
      </c>
      <c r="AM7" s="18">
        <v>0</v>
      </c>
      <c r="AN7" s="18">
        <v>0</v>
      </c>
      <c r="AO7" s="18">
        <v>0</v>
      </c>
      <c r="AP7" s="18">
        <v>0</v>
      </c>
      <c r="AQ7" s="18">
        <v>0</v>
      </c>
      <c r="AR7" s="18">
        <v>0</v>
      </c>
      <c r="AS7" s="18">
        <v>0</v>
      </c>
      <c r="AT7" s="18">
        <v>0</v>
      </c>
      <c r="AV7" s="6"/>
      <c r="AW7" s="6"/>
      <c r="AX7" s="6"/>
      <c r="AY7" s="6"/>
      <c r="AZ7" s="6"/>
      <c r="BA7" s="6"/>
    </row>
    <row r="8" spans="1:53" ht="22.5" x14ac:dyDescent="0.25">
      <c r="A8" s="17" t="s">
        <v>13</v>
      </c>
      <c r="B8" s="18" t="s">
        <v>14</v>
      </c>
      <c r="C8" s="18">
        <v>0</v>
      </c>
      <c r="D8" s="18">
        <f t="shared" ref="D8:J8" si="6">D24</f>
        <v>415</v>
      </c>
      <c r="E8" s="18">
        <f t="shared" si="6"/>
        <v>311</v>
      </c>
      <c r="F8" s="18">
        <f t="shared" si="6"/>
        <v>110</v>
      </c>
      <c r="G8" s="18">
        <f t="shared" si="6"/>
        <v>107</v>
      </c>
      <c r="H8" s="18">
        <f t="shared" si="6"/>
        <v>53</v>
      </c>
      <c r="I8" s="18">
        <f t="shared" si="6"/>
        <v>49</v>
      </c>
      <c r="J8" s="18">
        <f t="shared" si="6"/>
        <v>32</v>
      </c>
      <c r="K8" s="16">
        <f t="shared" si="2"/>
        <v>-34.693877551020407</v>
      </c>
      <c r="L8" s="18">
        <v>0</v>
      </c>
      <c r="M8" s="18">
        <f>M18+M24</f>
        <v>0</v>
      </c>
      <c r="N8" s="18">
        <v>0</v>
      </c>
      <c r="O8" s="18">
        <f t="shared" ref="O8:T8" si="7">O24</f>
        <v>0</v>
      </c>
      <c r="P8" s="18">
        <f t="shared" si="7"/>
        <v>0</v>
      </c>
      <c r="Q8" s="18">
        <f t="shared" si="7"/>
        <v>0</v>
      </c>
      <c r="R8" s="18">
        <f t="shared" si="7"/>
        <v>0</v>
      </c>
      <c r="S8" s="18">
        <f t="shared" si="7"/>
        <v>0</v>
      </c>
      <c r="T8" s="18">
        <f t="shared" si="7"/>
        <v>0</v>
      </c>
      <c r="U8" s="18">
        <v>0</v>
      </c>
      <c r="V8" s="18">
        <f>V18+V24</f>
        <v>0</v>
      </c>
      <c r="W8" s="18">
        <f>W18+W24</f>
        <v>56</v>
      </c>
      <c r="X8" s="18">
        <f>X18+X24</f>
        <v>189</v>
      </c>
      <c r="Y8" s="18">
        <f>Y18+Y24</f>
        <v>245</v>
      </c>
      <c r="Z8" s="18">
        <f>Z18+Z24</f>
        <v>318</v>
      </c>
      <c r="AA8" s="18">
        <f>AA24</f>
        <v>445</v>
      </c>
      <c r="AB8" s="18">
        <f>AB24</f>
        <v>473</v>
      </c>
      <c r="AC8" s="16">
        <f t="shared" si="4"/>
        <v>6.2921348314606744</v>
      </c>
      <c r="AD8" s="18">
        <v>0</v>
      </c>
      <c r="AE8" s="18">
        <f>AE18+AE24</f>
        <v>0</v>
      </c>
      <c r="AF8" s="18">
        <f>AF18+AF24</f>
        <v>0</v>
      </c>
      <c r="AG8" s="18">
        <v>0</v>
      </c>
      <c r="AH8" s="18">
        <v>0</v>
      </c>
      <c r="AI8" s="18">
        <v>0</v>
      </c>
      <c r="AJ8" s="18">
        <f>AJ24</f>
        <v>0</v>
      </c>
      <c r="AK8" s="18">
        <v>0</v>
      </c>
      <c r="AL8" s="16">
        <v>0</v>
      </c>
      <c r="AM8" s="18">
        <v>0</v>
      </c>
      <c r="AN8" s="18">
        <v>0</v>
      </c>
      <c r="AO8" s="18">
        <v>0</v>
      </c>
      <c r="AP8" s="18">
        <v>0</v>
      </c>
      <c r="AQ8" s="18">
        <v>0</v>
      </c>
      <c r="AR8" s="18">
        <v>0</v>
      </c>
      <c r="AS8" s="18">
        <v>0</v>
      </c>
      <c r="AT8" s="18">
        <v>0</v>
      </c>
      <c r="AV8" s="6"/>
      <c r="AW8" s="6"/>
      <c r="AX8" s="6"/>
      <c r="AY8" s="6"/>
      <c r="AZ8" s="6"/>
      <c r="BA8" s="6"/>
    </row>
    <row r="9" spans="1:53" ht="22.5" x14ac:dyDescent="0.25">
      <c r="A9" s="17" t="s">
        <v>15</v>
      </c>
      <c r="B9" s="18" t="s">
        <v>16</v>
      </c>
      <c r="C9" s="18">
        <v>0</v>
      </c>
      <c r="D9" s="18">
        <f t="shared" ref="D9:J9" si="8">D19+D26</f>
        <v>712</v>
      </c>
      <c r="E9" s="18">
        <f t="shared" si="8"/>
        <v>707</v>
      </c>
      <c r="F9" s="18">
        <f t="shared" si="8"/>
        <v>684</v>
      </c>
      <c r="G9" s="18">
        <f t="shared" si="8"/>
        <v>185</v>
      </c>
      <c r="H9" s="18">
        <f t="shared" si="8"/>
        <v>165</v>
      </c>
      <c r="I9" s="18">
        <f t="shared" si="8"/>
        <v>174</v>
      </c>
      <c r="J9" s="18">
        <f t="shared" si="8"/>
        <v>15</v>
      </c>
      <c r="K9" s="16">
        <f t="shared" si="2"/>
        <v>-91.379310344827587</v>
      </c>
      <c r="L9" s="18">
        <v>0</v>
      </c>
      <c r="M9" s="18">
        <f>M19+M26</f>
        <v>879</v>
      </c>
      <c r="N9" s="18">
        <v>889</v>
      </c>
      <c r="O9" s="18">
        <f>O19+O26</f>
        <v>810</v>
      </c>
      <c r="P9" s="18">
        <f>P19+P26</f>
        <v>213</v>
      </c>
      <c r="Q9" s="18">
        <f>Q19+Q26</f>
        <v>256</v>
      </c>
      <c r="R9" s="18">
        <f>R19+R26</f>
        <v>211</v>
      </c>
      <c r="S9" s="18">
        <f>S19+S26</f>
        <v>201</v>
      </c>
      <c r="T9" s="16">
        <f t="shared" si="3"/>
        <v>-4.7393364928909953</v>
      </c>
      <c r="U9" s="18">
        <v>0</v>
      </c>
      <c r="V9" s="18">
        <f>V19+V26</f>
        <v>19</v>
      </c>
      <c r="W9" s="18">
        <f>W19+W26</f>
        <v>0</v>
      </c>
      <c r="X9" s="18">
        <v>0</v>
      </c>
      <c r="Y9" s="18">
        <v>0</v>
      </c>
      <c r="Z9" s="18">
        <v>562</v>
      </c>
      <c r="AA9" s="18">
        <f>AA19+AA26</f>
        <v>52</v>
      </c>
      <c r="AB9" s="18">
        <f>AB19+AB26</f>
        <v>145</v>
      </c>
      <c r="AC9" s="16">
        <f t="shared" si="4"/>
        <v>178.84615384615387</v>
      </c>
      <c r="AD9" s="18">
        <v>0</v>
      </c>
      <c r="AE9" s="18">
        <f>AE19+AE26</f>
        <v>0</v>
      </c>
      <c r="AF9" s="18">
        <f>AF19+AF26</f>
        <v>0</v>
      </c>
      <c r="AG9" s="18">
        <v>0</v>
      </c>
      <c r="AH9" s="18">
        <v>0</v>
      </c>
      <c r="AI9" s="18">
        <v>70</v>
      </c>
      <c r="AJ9" s="18">
        <f>AJ19+AJ26</f>
        <v>58</v>
      </c>
      <c r="AK9" s="18">
        <f>AK19+AK26</f>
        <v>53</v>
      </c>
      <c r="AL9" s="16">
        <f t="shared" si="5"/>
        <v>-8.6206896551724146</v>
      </c>
      <c r="AM9" s="18">
        <v>0</v>
      </c>
      <c r="AN9" s="18">
        <v>0</v>
      </c>
      <c r="AO9" s="18">
        <v>0</v>
      </c>
      <c r="AP9" s="18">
        <v>0</v>
      </c>
      <c r="AQ9" s="18">
        <v>0</v>
      </c>
      <c r="AR9" s="18">
        <v>0</v>
      </c>
      <c r="AS9" s="18">
        <v>0</v>
      </c>
      <c r="AT9" s="18">
        <v>0</v>
      </c>
      <c r="AV9" s="6"/>
      <c r="AW9" s="6"/>
      <c r="AX9" s="6"/>
      <c r="AY9" s="6"/>
      <c r="AZ9" s="6"/>
      <c r="BA9" s="6"/>
    </row>
    <row r="10" spans="1:53" x14ac:dyDescent="0.25">
      <c r="A10" s="17" t="s">
        <v>17</v>
      </c>
      <c r="B10" s="18" t="s">
        <v>18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1</v>
      </c>
      <c r="I10" s="18">
        <v>2</v>
      </c>
      <c r="J10" s="18">
        <v>0</v>
      </c>
      <c r="K10" s="16">
        <f t="shared" si="2"/>
        <v>-100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2</v>
      </c>
      <c r="S10" s="18">
        <v>0</v>
      </c>
      <c r="T10" s="16">
        <f t="shared" si="3"/>
        <v>-100</v>
      </c>
      <c r="U10" s="18">
        <v>0</v>
      </c>
      <c r="V10" s="18">
        <v>0</v>
      </c>
      <c r="W10" s="18">
        <v>1</v>
      </c>
      <c r="X10" s="18">
        <v>0</v>
      </c>
      <c r="Y10" s="18">
        <v>0</v>
      </c>
      <c r="Z10" s="18">
        <v>326</v>
      </c>
      <c r="AA10" s="18">
        <v>305</v>
      </c>
      <c r="AB10" s="18">
        <v>295</v>
      </c>
      <c r="AC10" s="16">
        <f t="shared" si="4"/>
        <v>-3.278688524590164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8">
        <v>54</v>
      </c>
      <c r="AJ10" s="18">
        <v>63</v>
      </c>
      <c r="AK10" s="18">
        <v>61</v>
      </c>
      <c r="AL10" s="16">
        <f t="shared" si="5"/>
        <v>-3.1746031746031744</v>
      </c>
      <c r="AM10" s="18">
        <v>0</v>
      </c>
      <c r="AN10" s="18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T10" s="18">
        <v>0</v>
      </c>
      <c r="AV10" s="6"/>
      <c r="AW10" s="6"/>
      <c r="AX10" s="6"/>
      <c r="AY10" s="6"/>
      <c r="AZ10" s="6"/>
      <c r="BA10" s="6"/>
    </row>
    <row r="11" spans="1:53" ht="22.5" x14ac:dyDescent="0.25">
      <c r="A11" s="17" t="s">
        <v>19</v>
      </c>
      <c r="B11" s="18" t="s">
        <v>20</v>
      </c>
      <c r="C11" s="18">
        <v>0</v>
      </c>
      <c r="D11" s="18">
        <f t="shared" ref="D11:J11" si="9">D27</f>
        <v>74</v>
      </c>
      <c r="E11" s="18">
        <f t="shared" si="9"/>
        <v>78</v>
      </c>
      <c r="F11" s="18">
        <f t="shared" si="9"/>
        <v>80</v>
      </c>
      <c r="G11" s="18">
        <f t="shared" si="9"/>
        <v>50</v>
      </c>
      <c r="H11" s="18">
        <f t="shared" si="9"/>
        <v>87</v>
      </c>
      <c r="I11" s="18">
        <f t="shared" si="9"/>
        <v>81</v>
      </c>
      <c r="J11" s="18">
        <f t="shared" si="9"/>
        <v>75</v>
      </c>
      <c r="K11" s="16">
        <f t="shared" si="2"/>
        <v>-7.4074074074074066</v>
      </c>
      <c r="L11" s="18">
        <v>0</v>
      </c>
      <c r="M11" s="18">
        <f>M27+M21</f>
        <v>107</v>
      </c>
      <c r="N11" s="18">
        <v>115</v>
      </c>
      <c r="O11" s="18">
        <f t="shared" ref="O11:T11" si="10">O27</f>
        <v>0</v>
      </c>
      <c r="P11" s="18">
        <f t="shared" si="10"/>
        <v>0</v>
      </c>
      <c r="Q11" s="18">
        <f t="shared" si="10"/>
        <v>0</v>
      </c>
      <c r="R11" s="18">
        <f t="shared" si="10"/>
        <v>0</v>
      </c>
      <c r="S11" s="18">
        <f t="shared" si="10"/>
        <v>0</v>
      </c>
      <c r="T11" s="18">
        <f t="shared" si="10"/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458</v>
      </c>
      <c r="AA11" s="18">
        <v>421</v>
      </c>
      <c r="AB11" s="18">
        <v>425</v>
      </c>
      <c r="AC11" s="16">
        <f t="shared" si="4"/>
        <v>0.95011876484560576</v>
      </c>
      <c r="AD11" s="18">
        <v>0</v>
      </c>
      <c r="AE11" s="18">
        <v>0</v>
      </c>
      <c r="AF11" s="18">
        <v>0</v>
      </c>
      <c r="AG11" s="18">
        <v>0</v>
      </c>
      <c r="AH11" s="18">
        <v>0</v>
      </c>
      <c r="AI11" s="18">
        <v>32</v>
      </c>
      <c r="AJ11" s="18">
        <f>AJ27</f>
        <v>41</v>
      </c>
      <c r="AK11" s="18">
        <f>AK27</f>
        <v>42</v>
      </c>
      <c r="AL11" s="16">
        <f t="shared" si="5"/>
        <v>2.4390243902439024</v>
      </c>
      <c r="AM11" s="18">
        <v>0</v>
      </c>
      <c r="AN11" s="18">
        <v>0</v>
      </c>
      <c r="AO11" s="18">
        <v>0</v>
      </c>
      <c r="AP11" s="18">
        <v>0</v>
      </c>
      <c r="AQ11" s="18">
        <v>0</v>
      </c>
      <c r="AR11" s="18">
        <v>0</v>
      </c>
      <c r="AS11" s="18">
        <v>0</v>
      </c>
      <c r="AT11" s="18">
        <v>0</v>
      </c>
      <c r="AV11" s="6"/>
      <c r="AW11" s="6"/>
      <c r="AX11" s="6"/>
      <c r="AY11" s="6"/>
      <c r="AZ11" s="6"/>
      <c r="BA11" s="6"/>
    </row>
    <row r="12" spans="1:53" ht="22.5" x14ac:dyDescent="0.25">
      <c r="A12" s="17" t="s">
        <v>21</v>
      </c>
      <c r="B12" s="18" t="s">
        <v>22</v>
      </c>
      <c r="C12" s="18">
        <v>0</v>
      </c>
      <c r="D12" s="18">
        <f t="shared" ref="D12:J12" si="11">D28+D22</f>
        <v>573</v>
      </c>
      <c r="E12" s="18">
        <f t="shared" si="11"/>
        <v>552</v>
      </c>
      <c r="F12" s="18">
        <f t="shared" si="11"/>
        <v>533</v>
      </c>
      <c r="G12" s="18">
        <f t="shared" si="11"/>
        <v>320</v>
      </c>
      <c r="H12" s="18">
        <f t="shared" si="11"/>
        <v>115</v>
      </c>
      <c r="I12" s="18">
        <f t="shared" si="11"/>
        <v>120</v>
      </c>
      <c r="J12" s="18">
        <f t="shared" si="11"/>
        <v>125</v>
      </c>
      <c r="K12" s="16">
        <f t="shared" si="2"/>
        <v>4.1666666666666661</v>
      </c>
      <c r="L12" s="18">
        <v>0</v>
      </c>
      <c r="M12" s="18">
        <f>M28</f>
        <v>740</v>
      </c>
      <c r="N12" s="18">
        <v>638</v>
      </c>
      <c r="O12" s="18">
        <f>O28+O22</f>
        <v>430</v>
      </c>
      <c r="P12" s="18">
        <f>P28+P22</f>
        <v>255</v>
      </c>
      <c r="Q12" s="18">
        <f>Q28+Q22</f>
        <v>136</v>
      </c>
      <c r="R12" s="18">
        <f>R28+R22</f>
        <v>145</v>
      </c>
      <c r="S12" s="18">
        <f>S28+S22</f>
        <v>125</v>
      </c>
      <c r="T12" s="16">
        <f t="shared" si="3"/>
        <v>-13.793103448275861</v>
      </c>
      <c r="U12" s="18">
        <v>0</v>
      </c>
      <c r="V12" s="18">
        <f>V28</f>
        <v>150</v>
      </c>
      <c r="W12" s="18">
        <f>W28</f>
        <v>4</v>
      </c>
      <c r="X12" s="18">
        <f>X28</f>
        <v>5</v>
      </c>
      <c r="Y12" s="18">
        <f>Y28</f>
        <v>4</v>
      </c>
      <c r="Z12" s="18">
        <v>147</v>
      </c>
      <c r="AA12" s="18">
        <v>145</v>
      </c>
      <c r="AB12" s="18">
        <v>12</v>
      </c>
      <c r="AC12" s="16">
        <f t="shared" si="4"/>
        <v>-91.724137931034477</v>
      </c>
      <c r="AD12" s="18">
        <v>0</v>
      </c>
      <c r="AE12" s="18">
        <f>AE28</f>
        <v>90</v>
      </c>
      <c r="AF12" s="18">
        <f>AF28</f>
        <v>0</v>
      </c>
      <c r="AG12" s="18">
        <v>0</v>
      </c>
      <c r="AH12" s="18">
        <v>0</v>
      </c>
      <c r="AI12" s="18">
        <v>0</v>
      </c>
      <c r="AJ12" s="18">
        <f>AJ28+AJ22</f>
        <v>0</v>
      </c>
      <c r="AK12" s="18">
        <f>AK28+AK22</f>
        <v>0</v>
      </c>
      <c r="AL12" s="16">
        <v>0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0</v>
      </c>
      <c r="AT12" s="18">
        <v>0</v>
      </c>
      <c r="AV12" s="6"/>
      <c r="AW12" s="6"/>
      <c r="AX12" s="6"/>
      <c r="AY12" s="6"/>
      <c r="AZ12" s="6"/>
      <c r="BA12" s="6"/>
    </row>
    <row r="13" spans="1:53" x14ac:dyDescent="0.25">
      <c r="A13" s="17"/>
      <c r="B13" s="18" t="s">
        <v>23</v>
      </c>
      <c r="C13" s="18"/>
      <c r="D13" s="18"/>
      <c r="E13" s="18"/>
      <c r="F13" s="18"/>
      <c r="G13" s="18"/>
      <c r="H13" s="18"/>
      <c r="I13" s="18"/>
      <c r="J13" s="18"/>
      <c r="K13" s="16"/>
      <c r="L13" s="18"/>
      <c r="M13" s="18"/>
      <c r="N13" s="18"/>
      <c r="O13" s="18"/>
      <c r="P13" s="18"/>
      <c r="Q13" s="18"/>
      <c r="R13" s="18"/>
      <c r="S13" s="18"/>
      <c r="T13" s="16"/>
      <c r="U13" s="18"/>
      <c r="V13" s="18"/>
      <c r="W13" s="18"/>
      <c r="X13" s="18"/>
      <c r="Y13" s="18"/>
      <c r="Z13" s="18"/>
      <c r="AA13" s="18"/>
      <c r="AB13" s="18"/>
      <c r="AC13" s="16"/>
      <c r="AD13" s="18"/>
      <c r="AE13" s="18"/>
      <c r="AF13" s="18"/>
      <c r="AG13" s="18"/>
      <c r="AH13" s="18"/>
      <c r="AI13" s="18"/>
      <c r="AJ13" s="18"/>
      <c r="AK13" s="18"/>
      <c r="AL13" s="16"/>
      <c r="AM13" s="18"/>
      <c r="AN13" s="18"/>
      <c r="AO13" s="18"/>
      <c r="AP13" s="18"/>
      <c r="AQ13" s="18"/>
      <c r="AR13" s="18"/>
      <c r="AS13" s="18"/>
      <c r="AT13" s="18"/>
      <c r="AV13" s="6"/>
      <c r="AW13" s="6"/>
      <c r="AX13" s="6"/>
      <c r="AY13" s="6"/>
      <c r="AZ13" s="6"/>
      <c r="BA13" s="6"/>
    </row>
    <row r="14" spans="1:53" s="6" customFormat="1" x14ac:dyDescent="0.25">
      <c r="A14" s="14">
        <v>2</v>
      </c>
      <c r="B14" s="15" t="s">
        <v>24</v>
      </c>
      <c r="C14" s="15">
        <v>0</v>
      </c>
      <c r="D14" s="15">
        <f t="shared" ref="D14:K14" si="12">D19+D22</f>
        <v>58</v>
      </c>
      <c r="E14" s="15">
        <f t="shared" si="12"/>
        <v>48</v>
      </c>
      <c r="F14" s="15">
        <f t="shared" si="12"/>
        <v>0</v>
      </c>
      <c r="G14" s="15">
        <f t="shared" si="12"/>
        <v>0</v>
      </c>
      <c r="H14" s="15">
        <f t="shared" si="12"/>
        <v>0</v>
      </c>
      <c r="I14" s="15">
        <f t="shared" si="12"/>
        <v>0</v>
      </c>
      <c r="J14" s="15">
        <f t="shared" si="12"/>
        <v>0</v>
      </c>
      <c r="K14" s="15">
        <f t="shared" si="12"/>
        <v>0</v>
      </c>
      <c r="L14" s="15">
        <v>0</v>
      </c>
      <c r="M14" s="15">
        <f t="shared" ref="M14:T14" si="13">M15+M16+M17+M18+M19+M20+M21+M22</f>
        <v>153</v>
      </c>
      <c r="N14" s="15">
        <f t="shared" si="13"/>
        <v>149</v>
      </c>
      <c r="O14" s="15">
        <f t="shared" si="13"/>
        <v>0</v>
      </c>
      <c r="P14" s="15">
        <f t="shared" si="13"/>
        <v>0</v>
      </c>
      <c r="Q14" s="15">
        <f t="shared" si="13"/>
        <v>0</v>
      </c>
      <c r="R14" s="15">
        <f t="shared" si="13"/>
        <v>0</v>
      </c>
      <c r="S14" s="15">
        <f t="shared" si="13"/>
        <v>0</v>
      </c>
      <c r="T14" s="15">
        <f t="shared" si="13"/>
        <v>0</v>
      </c>
      <c r="U14" s="15">
        <v>0</v>
      </c>
      <c r="V14" s="15">
        <f>V15+V16+V17+V18+V19+V20+V21+V22</f>
        <v>3</v>
      </c>
      <c r="W14" s="15">
        <f>W16+W17+W18+W19+W20+W21+W22</f>
        <v>1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f>AE15+AE16+AE17+AE18+AE19+AE20+AE21+AE22</f>
        <v>0</v>
      </c>
      <c r="AF14" s="15">
        <f>AF15+AF16+AF17+AF18+AF19+AF20+AF21+AF22</f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</row>
    <row r="15" spans="1:53" ht="22.5" x14ac:dyDescent="0.25">
      <c r="A15" s="17" t="s">
        <v>25</v>
      </c>
      <c r="B15" s="18" t="s">
        <v>26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f>W17</f>
        <v>1</v>
      </c>
      <c r="X15" s="18">
        <v>0</v>
      </c>
      <c r="Y15" s="18">
        <v>0</v>
      </c>
      <c r="Z15" s="18">
        <v>0</v>
      </c>
      <c r="AA15" s="18">
        <v>0</v>
      </c>
      <c r="AB15" s="18">
        <v>0</v>
      </c>
      <c r="AC15" s="18">
        <v>0</v>
      </c>
      <c r="AD15" s="18">
        <v>0</v>
      </c>
      <c r="AE15" s="18">
        <v>0</v>
      </c>
      <c r="AF15" s="18">
        <v>0</v>
      </c>
      <c r="AG15" s="18">
        <v>0</v>
      </c>
      <c r="AH15" s="18">
        <v>0</v>
      </c>
      <c r="AI15" s="18">
        <v>0</v>
      </c>
      <c r="AJ15" s="18">
        <v>0</v>
      </c>
      <c r="AK15" s="18">
        <v>0</v>
      </c>
      <c r="AL15" s="18">
        <v>0</v>
      </c>
      <c r="AM15" s="18">
        <v>0</v>
      </c>
      <c r="AN15" s="18">
        <v>0</v>
      </c>
      <c r="AO15" s="18">
        <v>0</v>
      </c>
      <c r="AP15" s="18">
        <v>0</v>
      </c>
      <c r="AQ15" s="18">
        <v>0</v>
      </c>
      <c r="AR15" s="18">
        <v>0</v>
      </c>
      <c r="AS15" s="18">
        <v>0</v>
      </c>
      <c r="AT15" s="18">
        <v>0</v>
      </c>
      <c r="AV15" s="6"/>
      <c r="AW15" s="6"/>
      <c r="AX15" s="6"/>
      <c r="AY15" s="6"/>
      <c r="AZ15" s="6"/>
      <c r="BA15" s="6"/>
    </row>
    <row r="16" spans="1:53" ht="22.5" x14ac:dyDescent="0.25">
      <c r="A16" s="17" t="s">
        <v>27</v>
      </c>
      <c r="B16" s="18" t="s">
        <v>28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18">
        <v>0</v>
      </c>
      <c r="AR16" s="18">
        <v>0</v>
      </c>
      <c r="AS16" s="18">
        <v>0</v>
      </c>
      <c r="AT16" s="18">
        <v>0</v>
      </c>
      <c r="AV16" s="6"/>
      <c r="AW16" s="6"/>
      <c r="AX16" s="6"/>
      <c r="AY16" s="6"/>
      <c r="AZ16" s="6"/>
      <c r="BA16" s="6"/>
    </row>
    <row r="17" spans="1:53" x14ac:dyDescent="0.25">
      <c r="A17" s="17" t="s">
        <v>29</v>
      </c>
      <c r="B17" s="18" t="s">
        <v>30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1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18">
        <v>0</v>
      </c>
      <c r="AG17" s="18">
        <v>0</v>
      </c>
      <c r="AH17" s="18">
        <v>0</v>
      </c>
      <c r="AI17" s="18">
        <v>0</v>
      </c>
      <c r="AJ17" s="18">
        <v>0</v>
      </c>
      <c r="AK17" s="18">
        <v>0</v>
      </c>
      <c r="AL17" s="18">
        <v>0</v>
      </c>
      <c r="AM17" s="18">
        <v>0</v>
      </c>
      <c r="AN17" s="18">
        <v>0</v>
      </c>
      <c r="AO17" s="18">
        <v>0</v>
      </c>
      <c r="AP17" s="18">
        <v>0</v>
      </c>
      <c r="AQ17" s="18">
        <v>0</v>
      </c>
      <c r="AR17" s="18">
        <v>0</v>
      </c>
      <c r="AS17" s="18">
        <v>0</v>
      </c>
      <c r="AT17" s="18">
        <v>0</v>
      </c>
      <c r="AV17" s="6"/>
      <c r="AW17" s="6"/>
      <c r="AX17" s="6"/>
      <c r="AY17" s="6"/>
      <c r="AZ17" s="6"/>
      <c r="BA17" s="6"/>
    </row>
    <row r="18" spans="1:53" ht="22.5" x14ac:dyDescent="0.25">
      <c r="A18" s="17" t="s">
        <v>31</v>
      </c>
      <c r="B18" s="18" t="s">
        <v>14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0</v>
      </c>
      <c r="AI18" s="18">
        <v>0</v>
      </c>
      <c r="AJ18" s="18">
        <v>0</v>
      </c>
      <c r="AK18" s="18">
        <v>0</v>
      </c>
      <c r="AL18" s="18">
        <v>0</v>
      </c>
      <c r="AM18" s="18">
        <v>0</v>
      </c>
      <c r="AN18" s="18">
        <v>0</v>
      </c>
      <c r="AO18" s="18">
        <v>0</v>
      </c>
      <c r="AP18" s="18">
        <v>0</v>
      </c>
      <c r="AQ18" s="18">
        <v>0</v>
      </c>
      <c r="AR18" s="18">
        <v>0</v>
      </c>
      <c r="AS18" s="18">
        <v>0</v>
      </c>
      <c r="AT18" s="18">
        <v>0</v>
      </c>
      <c r="AV18" s="6"/>
      <c r="AW18" s="6"/>
      <c r="AX18" s="6"/>
      <c r="AY18" s="6"/>
      <c r="AZ18" s="6"/>
      <c r="BA18" s="6"/>
    </row>
    <row r="19" spans="1:53" ht="22.5" x14ac:dyDescent="0.25">
      <c r="A19" s="17" t="s">
        <v>32</v>
      </c>
      <c r="B19" s="18" t="s">
        <v>16</v>
      </c>
      <c r="C19" s="18">
        <v>0</v>
      </c>
      <c r="D19" s="18">
        <v>55</v>
      </c>
      <c r="E19" s="18">
        <v>48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46</v>
      </c>
      <c r="N19" s="18">
        <v>51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3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18">
        <v>0</v>
      </c>
      <c r="AG19" s="18">
        <v>0</v>
      </c>
      <c r="AH19" s="18">
        <v>0</v>
      </c>
      <c r="AI19" s="18">
        <v>0</v>
      </c>
      <c r="AJ19" s="18">
        <v>0</v>
      </c>
      <c r="AK19" s="18">
        <v>0</v>
      </c>
      <c r="AL19" s="18">
        <v>0</v>
      </c>
      <c r="AM19" s="18">
        <v>0</v>
      </c>
      <c r="AN19" s="18">
        <v>0</v>
      </c>
      <c r="AO19" s="18">
        <v>0</v>
      </c>
      <c r="AP19" s="18">
        <v>0</v>
      </c>
      <c r="AQ19" s="18">
        <v>0</v>
      </c>
      <c r="AR19" s="18">
        <v>0</v>
      </c>
      <c r="AS19" s="18">
        <v>0</v>
      </c>
      <c r="AT19" s="18">
        <v>0</v>
      </c>
      <c r="AV19" s="6"/>
      <c r="AW19" s="6"/>
      <c r="AX19" s="6"/>
      <c r="AY19" s="6"/>
      <c r="AZ19" s="6"/>
      <c r="BA19" s="6"/>
    </row>
    <row r="20" spans="1:53" x14ac:dyDescent="0.25">
      <c r="A20" s="17" t="s">
        <v>33</v>
      </c>
      <c r="B20" s="18" t="s">
        <v>18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0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18">
        <v>0</v>
      </c>
      <c r="AR20" s="18">
        <v>0</v>
      </c>
      <c r="AS20" s="18">
        <v>0</v>
      </c>
      <c r="AT20" s="18">
        <v>0</v>
      </c>
      <c r="AV20" s="6"/>
      <c r="AW20" s="6"/>
      <c r="AX20" s="6"/>
      <c r="AY20" s="6"/>
      <c r="AZ20" s="6"/>
      <c r="BA20" s="6"/>
    </row>
    <row r="21" spans="1:53" ht="22.5" x14ac:dyDescent="0.25">
      <c r="A21" s="17" t="s">
        <v>34</v>
      </c>
      <c r="B21" s="18" t="s">
        <v>35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f>'[1]Для приказа дисп 2'!G21</f>
        <v>107</v>
      </c>
      <c r="N21" s="18">
        <v>98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18">
        <v>0</v>
      </c>
      <c r="AR21" s="18">
        <v>0</v>
      </c>
      <c r="AS21" s="18">
        <v>0</v>
      </c>
      <c r="AT21" s="18">
        <v>0</v>
      </c>
      <c r="AV21" s="6"/>
      <c r="AW21" s="6"/>
      <c r="AX21" s="6"/>
      <c r="AY21" s="6"/>
      <c r="AZ21" s="6"/>
      <c r="BA21" s="6"/>
    </row>
    <row r="22" spans="1:53" ht="22.5" x14ac:dyDescent="0.25">
      <c r="A22" s="17" t="s">
        <v>36</v>
      </c>
      <c r="B22" s="18" t="str">
        <f>B12</f>
        <v xml:space="preserve">прочее (прочие электромонтажные работы) </v>
      </c>
      <c r="C22" s="18">
        <v>0</v>
      </c>
      <c r="D22" s="18">
        <v>3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</v>
      </c>
      <c r="AR22" s="18">
        <v>0</v>
      </c>
      <c r="AS22" s="18">
        <v>0</v>
      </c>
      <c r="AT22" s="18">
        <v>0</v>
      </c>
      <c r="AV22" s="6"/>
      <c r="AW22" s="6"/>
      <c r="AX22" s="6"/>
      <c r="AY22" s="6"/>
      <c r="AZ22" s="6"/>
      <c r="BA22" s="6"/>
    </row>
    <row r="23" spans="1:53" s="6" customFormat="1" x14ac:dyDescent="0.25">
      <c r="A23" s="14">
        <v>3</v>
      </c>
      <c r="B23" s="15" t="s">
        <v>37</v>
      </c>
      <c r="C23" s="15">
        <v>0</v>
      </c>
      <c r="D23" s="15">
        <f t="shared" ref="D23:J23" si="14">D24+D26+D28+D27</f>
        <v>1716</v>
      </c>
      <c r="E23" s="15">
        <f t="shared" si="14"/>
        <v>1600</v>
      </c>
      <c r="F23" s="15">
        <f t="shared" si="14"/>
        <v>1407</v>
      </c>
      <c r="G23" s="15">
        <f t="shared" si="14"/>
        <v>662</v>
      </c>
      <c r="H23" s="15">
        <f t="shared" si="14"/>
        <v>420</v>
      </c>
      <c r="I23" s="15">
        <f t="shared" si="14"/>
        <v>424</v>
      </c>
      <c r="J23" s="15">
        <f t="shared" si="14"/>
        <v>247</v>
      </c>
      <c r="K23" s="16">
        <f t="shared" si="2"/>
        <v>-41.745283018867923</v>
      </c>
      <c r="L23" s="15">
        <v>0</v>
      </c>
      <c r="M23" s="15">
        <f t="shared" ref="M23:S23" si="15">M24+M25+M26+M28</f>
        <v>1573</v>
      </c>
      <c r="N23" s="15">
        <f t="shared" si="15"/>
        <v>1577</v>
      </c>
      <c r="O23" s="15">
        <f t="shared" si="15"/>
        <v>1240</v>
      </c>
      <c r="P23" s="15">
        <f t="shared" si="15"/>
        <v>468</v>
      </c>
      <c r="Q23" s="15">
        <f t="shared" si="15"/>
        <v>392</v>
      </c>
      <c r="R23" s="15">
        <f t="shared" si="15"/>
        <v>356</v>
      </c>
      <c r="S23" s="15">
        <f t="shared" si="15"/>
        <v>326</v>
      </c>
      <c r="T23" s="16">
        <f t="shared" si="3"/>
        <v>-8.4269662921348321</v>
      </c>
      <c r="U23" s="15">
        <v>0</v>
      </c>
      <c r="V23" s="15">
        <f t="shared" ref="V23:AB23" si="16">V24+V25+V26+V28</f>
        <v>166</v>
      </c>
      <c r="W23" s="15">
        <f t="shared" si="16"/>
        <v>60</v>
      </c>
      <c r="X23" s="15">
        <f t="shared" si="16"/>
        <v>194</v>
      </c>
      <c r="Y23" s="15">
        <f t="shared" si="16"/>
        <v>249</v>
      </c>
      <c r="Z23" s="15">
        <f t="shared" si="16"/>
        <v>508</v>
      </c>
      <c r="AA23" s="15">
        <f t="shared" si="16"/>
        <v>564</v>
      </c>
      <c r="AB23" s="15">
        <f t="shared" si="16"/>
        <v>630</v>
      </c>
      <c r="AC23" s="16">
        <f t="shared" si="4"/>
        <v>11.702127659574469</v>
      </c>
      <c r="AD23" s="15">
        <v>0</v>
      </c>
      <c r="AE23" s="15">
        <f>AE24+AE25+AE26+AE28</f>
        <v>90</v>
      </c>
      <c r="AF23" s="15">
        <f>AF24+AF25+AF26+AF28</f>
        <v>1</v>
      </c>
      <c r="AG23" s="15">
        <v>0</v>
      </c>
      <c r="AH23" s="15">
        <v>0</v>
      </c>
      <c r="AI23" s="15">
        <v>0</v>
      </c>
      <c r="AJ23" s="15">
        <f>AJ26+AJ27</f>
        <v>99</v>
      </c>
      <c r="AK23" s="15">
        <f>AK26+AK27</f>
        <v>95</v>
      </c>
      <c r="AL23" s="16">
        <f t="shared" si="5"/>
        <v>-4.0404040404040407</v>
      </c>
      <c r="AM23" s="15">
        <v>0</v>
      </c>
      <c r="AN23" s="15">
        <v>0</v>
      </c>
      <c r="AO23" s="15">
        <v>0</v>
      </c>
      <c r="AP23" s="15">
        <v>0</v>
      </c>
      <c r="AQ23" s="15">
        <v>0</v>
      </c>
      <c r="AR23" s="15">
        <v>0</v>
      </c>
      <c r="AS23" s="15">
        <v>0</v>
      </c>
      <c r="AT23" s="15">
        <v>0</v>
      </c>
    </row>
    <row r="24" spans="1:53" s="21" customFormat="1" x14ac:dyDescent="0.25">
      <c r="A24" s="19" t="s">
        <v>38</v>
      </c>
      <c r="B24" s="20" t="s">
        <v>39</v>
      </c>
      <c r="C24" s="20">
        <v>0</v>
      </c>
      <c r="D24" s="20">
        <f>[1]Лист10!D24</f>
        <v>415</v>
      </c>
      <c r="E24" s="20">
        <v>311</v>
      </c>
      <c r="F24" s="20">
        <v>110</v>
      </c>
      <c r="G24" s="20">
        <v>107</v>
      </c>
      <c r="H24" s="20">
        <v>53</v>
      </c>
      <c r="I24" s="20">
        <v>49</v>
      </c>
      <c r="J24" s="20">
        <v>32</v>
      </c>
      <c r="K24" s="16">
        <f t="shared" si="2"/>
        <v>-34.693877551020407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56</v>
      </c>
      <c r="X24" s="20">
        <v>189</v>
      </c>
      <c r="Y24" s="20">
        <v>245</v>
      </c>
      <c r="Z24" s="20">
        <v>318</v>
      </c>
      <c r="AA24" s="20">
        <v>445</v>
      </c>
      <c r="AB24" s="20">
        <v>473</v>
      </c>
      <c r="AC24" s="16">
        <f t="shared" si="4"/>
        <v>6.2921348314606744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>
        <v>0</v>
      </c>
      <c r="AT24" s="20">
        <v>0</v>
      </c>
      <c r="AV24" s="22"/>
      <c r="AW24" s="22"/>
      <c r="AX24" s="22"/>
      <c r="AY24" s="22"/>
      <c r="AZ24" s="22"/>
      <c r="BA24" s="6"/>
    </row>
    <row r="25" spans="1:53" ht="33.75" x14ac:dyDescent="0.25">
      <c r="A25" s="17" t="s">
        <v>40</v>
      </c>
      <c r="B25" s="18" t="s">
        <v>41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6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6" t="e">
        <f t="shared" si="4"/>
        <v>#DIV/0!</v>
      </c>
      <c r="AD25" s="18">
        <v>0</v>
      </c>
      <c r="AE25" s="18">
        <v>0</v>
      </c>
      <c r="AF25" s="18">
        <v>1</v>
      </c>
      <c r="AG25" s="18">
        <v>0</v>
      </c>
      <c r="AH25" s="18">
        <v>0</v>
      </c>
      <c r="AI25" s="18">
        <v>0</v>
      </c>
      <c r="AJ25" s="18">
        <v>0</v>
      </c>
      <c r="AK25" s="18">
        <v>0</v>
      </c>
      <c r="AL25" s="18">
        <v>0</v>
      </c>
      <c r="AM25" s="18">
        <v>0</v>
      </c>
      <c r="AN25" s="18">
        <v>0</v>
      </c>
      <c r="AO25" s="18">
        <v>0</v>
      </c>
      <c r="AP25" s="18">
        <v>0</v>
      </c>
      <c r="AQ25" s="18">
        <v>0</v>
      </c>
      <c r="AR25" s="18">
        <v>0</v>
      </c>
      <c r="AS25" s="18">
        <v>0</v>
      </c>
      <c r="AT25" s="18">
        <v>0</v>
      </c>
      <c r="AV25" s="6"/>
      <c r="AW25" s="6"/>
      <c r="AX25" s="6"/>
      <c r="AY25" s="6"/>
      <c r="AZ25" s="6"/>
      <c r="BA25" s="6"/>
    </row>
    <row r="26" spans="1:53" ht="22.5" x14ac:dyDescent="0.25">
      <c r="A26" s="17" t="s">
        <v>42</v>
      </c>
      <c r="B26" s="18" t="s">
        <v>43</v>
      </c>
      <c r="C26" s="18">
        <v>0</v>
      </c>
      <c r="D26" s="18">
        <f>129+528</f>
        <v>657</v>
      </c>
      <c r="E26" s="18">
        <v>659</v>
      </c>
      <c r="F26" s="18">
        <v>684</v>
      </c>
      <c r="G26" s="18">
        <v>185</v>
      </c>
      <c r="H26" s="18">
        <v>165</v>
      </c>
      <c r="I26" s="18">
        <v>174</v>
      </c>
      <c r="J26" s="18">
        <v>15</v>
      </c>
      <c r="K26" s="16">
        <f t="shared" si="2"/>
        <v>-91.379310344827587</v>
      </c>
      <c r="L26" s="18">
        <v>0</v>
      </c>
      <c r="M26" s="18">
        <f>38+795</f>
        <v>833</v>
      </c>
      <c r="N26" s="18">
        <v>825</v>
      </c>
      <c r="O26" s="18">
        <v>810</v>
      </c>
      <c r="P26" s="18">
        <v>213</v>
      </c>
      <c r="Q26" s="18">
        <v>256</v>
      </c>
      <c r="R26" s="18">
        <v>211</v>
      </c>
      <c r="S26" s="18">
        <v>201</v>
      </c>
      <c r="T26" s="16">
        <f t="shared" si="3"/>
        <v>-4.7393364928909953</v>
      </c>
      <c r="U26" s="18">
        <v>0</v>
      </c>
      <c r="V26" s="18">
        <f>2+14</f>
        <v>16</v>
      </c>
      <c r="W26" s="18">
        <v>0</v>
      </c>
      <c r="X26" s="18">
        <v>0</v>
      </c>
      <c r="Y26" s="18">
        <v>0</v>
      </c>
      <c r="Z26" s="18">
        <v>45</v>
      </c>
      <c r="AA26" s="18">
        <v>52</v>
      </c>
      <c r="AB26" s="18">
        <v>145</v>
      </c>
      <c r="AC26" s="16">
        <f t="shared" si="4"/>
        <v>178.84615384615387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70</v>
      </c>
      <c r="AJ26" s="18">
        <v>58</v>
      </c>
      <c r="AK26" s="18">
        <v>53</v>
      </c>
      <c r="AL26" s="16">
        <f t="shared" si="5"/>
        <v>-8.6206896551724146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  <c r="AS26" s="18">
        <v>0</v>
      </c>
      <c r="AT26" s="18">
        <v>0</v>
      </c>
      <c r="AV26" s="6"/>
      <c r="AW26" s="6"/>
      <c r="AX26" s="6"/>
      <c r="AY26" s="6"/>
      <c r="AZ26" s="6"/>
      <c r="BA26" s="6"/>
    </row>
    <row r="27" spans="1:53" ht="22.5" x14ac:dyDescent="0.25">
      <c r="A27" s="17" t="s">
        <v>44</v>
      </c>
      <c r="B27" s="18" t="str">
        <f>B11</f>
        <v xml:space="preserve">техническое обслуживание электросетевых объектов </v>
      </c>
      <c r="C27" s="18">
        <v>0</v>
      </c>
      <c r="D27" s="18">
        <v>74</v>
      </c>
      <c r="E27" s="18">
        <v>78</v>
      </c>
      <c r="F27" s="18">
        <v>80</v>
      </c>
      <c r="G27" s="18">
        <v>50</v>
      </c>
      <c r="H27" s="18">
        <v>87</v>
      </c>
      <c r="I27" s="18">
        <v>81</v>
      </c>
      <c r="J27" s="18">
        <v>75</v>
      </c>
      <c r="K27" s="16">
        <f t="shared" si="2"/>
        <v>-7.4074074074074066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65</v>
      </c>
      <c r="AA27" s="18">
        <v>68</v>
      </c>
      <c r="AB27" s="18">
        <v>63</v>
      </c>
      <c r="AC27" s="16">
        <f t="shared" si="4"/>
        <v>-7.3529411764705888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I27" s="18">
        <v>45</v>
      </c>
      <c r="AJ27" s="18">
        <v>41</v>
      </c>
      <c r="AK27" s="18">
        <v>42</v>
      </c>
      <c r="AL27" s="16">
        <f t="shared" si="5"/>
        <v>2.4390243902439024</v>
      </c>
      <c r="AM27" s="18">
        <v>0</v>
      </c>
      <c r="AN27" s="18">
        <v>0</v>
      </c>
      <c r="AO27" s="18">
        <v>0</v>
      </c>
      <c r="AP27" s="18">
        <v>0</v>
      </c>
      <c r="AQ27" s="18">
        <v>0</v>
      </c>
      <c r="AR27" s="18">
        <v>0</v>
      </c>
      <c r="AS27" s="18">
        <v>0</v>
      </c>
      <c r="AT27" s="18">
        <v>0</v>
      </c>
      <c r="AV27" s="6"/>
      <c r="AW27" s="6"/>
      <c r="AX27" s="6"/>
      <c r="AY27" s="6"/>
      <c r="AZ27" s="6"/>
      <c r="BA27" s="6"/>
    </row>
    <row r="28" spans="1:53" ht="22.5" x14ac:dyDescent="0.25">
      <c r="A28" s="23" t="s">
        <v>45</v>
      </c>
      <c r="B28" s="24" t="str">
        <f>B22</f>
        <v xml:space="preserve">прочее (прочие электромонтажные работы) </v>
      </c>
      <c r="C28" s="24">
        <v>0</v>
      </c>
      <c r="D28" s="24">
        <f>[1]Лист10!D27</f>
        <v>570</v>
      </c>
      <c r="E28" s="24">
        <v>552</v>
      </c>
      <c r="F28" s="24">
        <v>533</v>
      </c>
      <c r="G28" s="24">
        <v>320</v>
      </c>
      <c r="H28" s="24">
        <v>115</v>
      </c>
      <c r="I28" s="24">
        <v>120</v>
      </c>
      <c r="J28" s="24">
        <v>125</v>
      </c>
      <c r="K28" s="25">
        <f t="shared" si="2"/>
        <v>4.1666666666666661</v>
      </c>
      <c r="L28" s="24">
        <v>0</v>
      </c>
      <c r="M28" s="24">
        <f>[1]Лист10!G27</f>
        <v>740</v>
      </c>
      <c r="N28" s="24">
        <v>752</v>
      </c>
      <c r="O28" s="24">
        <v>430</v>
      </c>
      <c r="P28" s="24">
        <v>255</v>
      </c>
      <c r="Q28" s="24">
        <v>136</v>
      </c>
      <c r="R28" s="24">
        <v>145</v>
      </c>
      <c r="S28" s="24">
        <v>125</v>
      </c>
      <c r="T28" s="25">
        <f t="shared" si="3"/>
        <v>-13.793103448275861</v>
      </c>
      <c r="U28" s="24">
        <v>0</v>
      </c>
      <c r="V28" s="24">
        <f>[1]Лист10!J27</f>
        <v>150</v>
      </c>
      <c r="W28" s="24">
        <v>4</v>
      </c>
      <c r="X28" s="24">
        <v>5</v>
      </c>
      <c r="Y28" s="24">
        <v>4</v>
      </c>
      <c r="Z28" s="24">
        <v>145</v>
      </c>
      <c r="AA28" s="24">
        <v>67</v>
      </c>
      <c r="AB28" s="24">
        <v>12</v>
      </c>
      <c r="AC28" s="25">
        <f t="shared" si="4"/>
        <v>-82.089552238805979</v>
      </c>
      <c r="AD28" s="24">
        <v>0</v>
      </c>
      <c r="AE28" s="24">
        <f>[1]Лист10!M27</f>
        <v>90</v>
      </c>
      <c r="AF28" s="24">
        <v>0</v>
      </c>
      <c r="AG28" s="24">
        <v>0</v>
      </c>
      <c r="AH28" s="24">
        <v>0</v>
      </c>
      <c r="AI28" s="24">
        <v>0</v>
      </c>
      <c r="AJ28" s="24">
        <v>0</v>
      </c>
      <c r="AK28" s="24">
        <v>0</v>
      </c>
      <c r="AL28" s="24">
        <v>0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  <c r="AR28" s="24">
        <v>0</v>
      </c>
      <c r="AS28" s="24">
        <v>0</v>
      </c>
      <c r="AT28" s="24">
        <v>0</v>
      </c>
      <c r="AV28" s="6"/>
      <c r="AW28" s="6"/>
      <c r="AX28" s="6"/>
      <c r="AY28" s="6"/>
      <c r="AZ28" s="6"/>
      <c r="BA28" s="6"/>
    </row>
    <row r="29" spans="1:53" s="29" customFormat="1" x14ac:dyDescent="0.25">
      <c r="A29" s="26"/>
      <c r="B29" s="27"/>
      <c r="C29" s="27"/>
      <c r="D29" s="27"/>
      <c r="E29" s="27"/>
      <c r="F29" s="27"/>
      <c r="G29" s="27"/>
      <c r="H29" s="27"/>
      <c r="I29" s="27"/>
      <c r="J29" s="27"/>
      <c r="K29" s="28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</row>
    <row r="30" spans="1:53" x14ac:dyDescent="0.25">
      <c r="A30" s="30"/>
      <c r="B30" s="31"/>
      <c r="C30" s="31"/>
      <c r="D30" s="31"/>
      <c r="E30" s="31"/>
      <c r="F30" s="31"/>
      <c r="G30" s="31"/>
      <c r="H30" s="31"/>
      <c r="I30" s="31"/>
      <c r="J30" s="31"/>
      <c r="K30" s="32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</row>
    <row r="31" spans="1:53" x14ac:dyDescent="0.25">
      <c r="A31" s="33"/>
      <c r="B31" s="33"/>
      <c r="C31" s="31"/>
      <c r="D31" s="31"/>
      <c r="E31" s="31"/>
      <c r="F31" s="31"/>
      <c r="G31" s="31"/>
      <c r="H31" s="31"/>
      <c r="I31" s="31"/>
      <c r="J31" s="31"/>
      <c r="K31" s="32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4"/>
      <c r="AH31" s="34"/>
      <c r="AI31" s="34"/>
      <c r="AJ31" s="34"/>
      <c r="AK31" s="34"/>
      <c r="AL31" s="34"/>
    </row>
    <row r="32" spans="1:53" x14ac:dyDescent="0.25">
      <c r="A32" s="30"/>
      <c r="B32" s="31"/>
      <c r="C32" s="31"/>
      <c r="D32" s="31"/>
      <c r="E32" s="31"/>
      <c r="F32" s="31"/>
      <c r="G32" s="31"/>
      <c r="H32" s="31"/>
      <c r="I32" s="31"/>
      <c r="J32" s="31"/>
      <c r="K32" s="32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</row>
    <row r="33" spans="1:38" x14ac:dyDescent="0.25">
      <c r="A33" s="30"/>
      <c r="B33" s="31"/>
      <c r="C33" s="31"/>
      <c r="D33" s="31"/>
      <c r="E33" s="31"/>
      <c r="F33" s="31"/>
      <c r="G33" s="31"/>
      <c r="H33" s="31"/>
      <c r="I33" s="31"/>
      <c r="J33" s="31"/>
      <c r="K33" s="32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</row>
    <row r="34" spans="1:38" x14ac:dyDescent="0.25">
      <c r="A34" s="35"/>
      <c r="B34" s="35"/>
      <c r="C34" s="31"/>
      <c r="D34" s="31"/>
      <c r="E34" s="31"/>
      <c r="F34" s="31"/>
      <c r="G34" s="31"/>
      <c r="H34" s="31"/>
      <c r="I34" s="31"/>
      <c r="J34" s="31"/>
      <c r="K34" s="32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4"/>
      <c r="AI34" s="34"/>
      <c r="AJ34" s="34"/>
      <c r="AK34" s="34"/>
      <c r="AL34" s="34"/>
    </row>
  </sheetData>
  <mergeCells count="13">
    <mergeCell ref="A31:B31"/>
    <mergeCell ref="AG31:AL31"/>
    <mergeCell ref="A34:B34"/>
    <mergeCell ref="AH34:AL34"/>
    <mergeCell ref="A1:AT1"/>
    <mergeCell ref="A2:A4"/>
    <mergeCell ref="B2:B4"/>
    <mergeCell ref="C2:AT2"/>
    <mergeCell ref="C3:K3"/>
    <mergeCell ref="L3:T3"/>
    <mergeCell ref="U3:AC3"/>
    <mergeCell ref="AD3:AL3"/>
    <mergeCell ref="AM3:AT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sborka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user15</dc:creator>
  <cp:lastModifiedBy>user15</cp:lastModifiedBy>
  <dcterms:created xsi:type="dcterms:W3CDTF">2025-03-04T00:12:11Z</dcterms:created>
  <dcterms:modified xsi:type="dcterms:W3CDTF">2025-03-04T00:13:42Z</dcterms:modified>
</cp:coreProperties>
</file>